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305" yWindow="-15" windowWidth="19110" windowHeight="12360" tabRatio="712"/>
  </bookViews>
  <sheets>
    <sheet name="Cover" sheetId="5" r:id="rId1"/>
    <sheet name="A120-KYO-JC-KC2" sheetId="3" r:id="rId2"/>
    <sheet name="A30C-KYO-JC-KC2" sheetId="4" r:id="rId3"/>
    <sheet name="A70C-M21OS-RXCC-12B-PTC" sheetId="8" r:id="rId4"/>
    <sheet name="A60C-KYO-JC-KC2-TypeC" sheetId="7" r:id="rId5"/>
  </sheets>
  <definedNames>
    <definedName name="_xlnm.Print_Area" localSheetId="4">'A60C-KYO-JC-KC2-TypeC'!$A$1:$R$26</definedName>
  </definedNames>
  <calcPr calcId="145621"/>
</workbook>
</file>

<file path=xl/calcChain.xml><?xml version="1.0" encoding="utf-8"?>
<calcChain xmlns="http://schemas.openxmlformats.org/spreadsheetml/2006/main">
  <c r="T9" i="8" l="1"/>
  <c r="V18" i="3" l="1"/>
  <c r="U18" i="3"/>
  <c r="A18" i="3"/>
  <c r="V17" i="3"/>
  <c r="U17" i="3"/>
  <c r="A17" i="3"/>
  <c r="V19" i="3" l="1"/>
  <c r="U19" i="3"/>
  <c r="A19" i="3"/>
  <c r="V16" i="3"/>
  <c r="U16" i="3"/>
  <c r="A16" i="3"/>
  <c r="T10" i="4"/>
  <c r="V14" i="7"/>
  <c r="U14" i="7"/>
  <c r="V13" i="7"/>
  <c r="U13" i="7"/>
  <c r="V12" i="7"/>
  <c r="U12" i="7"/>
  <c r="V11" i="7"/>
  <c r="U11" i="7"/>
  <c r="V10" i="7"/>
  <c r="U10" i="7"/>
  <c r="U16" i="7" s="1"/>
  <c r="V9" i="7"/>
  <c r="V16" i="7" s="1"/>
  <c r="U9" i="7"/>
  <c r="A13" i="8"/>
  <c r="V12" i="8"/>
  <c r="U12" i="8"/>
  <c r="A12" i="8"/>
  <c r="V11" i="8"/>
  <c r="U11" i="8"/>
  <c r="A11" i="8"/>
  <c r="V10" i="8"/>
  <c r="U10" i="8"/>
  <c r="A10" i="8"/>
  <c r="V9" i="8"/>
  <c r="A9" i="8"/>
  <c r="V8" i="8"/>
  <c r="U8" i="8"/>
  <c r="A8" i="8"/>
  <c r="V18" i="4"/>
  <c r="U18" i="4"/>
  <c r="V17" i="4"/>
  <c r="U17" i="4"/>
  <c r="V16" i="4"/>
  <c r="U16" i="4"/>
  <c r="V15" i="4"/>
  <c r="U15" i="4"/>
  <c r="V14" i="4"/>
  <c r="U14" i="4"/>
  <c r="V13" i="4"/>
  <c r="U13" i="4"/>
  <c r="V12" i="4"/>
  <c r="U12" i="4"/>
  <c r="V11" i="4"/>
  <c r="U11" i="4"/>
  <c r="V10" i="4"/>
  <c r="V42" i="3"/>
  <c r="V43" i="3" s="1"/>
  <c r="V15" i="3"/>
  <c r="U15" i="3"/>
  <c r="V14" i="3"/>
  <c r="U14" i="3"/>
  <c r="V13" i="3"/>
  <c r="U13" i="3"/>
  <c r="V12" i="3"/>
  <c r="U12" i="3"/>
  <c r="V11" i="3"/>
  <c r="U11" i="3"/>
  <c r="V10" i="3"/>
  <c r="U10" i="3"/>
  <c r="V15" i="8" l="1"/>
  <c r="T9" i="4" s="1"/>
  <c r="V9" i="4" s="1"/>
  <c r="V20" i="4" s="1"/>
  <c r="T9" i="3" s="1"/>
  <c r="U9" i="8"/>
  <c r="U15" i="8" s="1"/>
  <c r="U9" i="4"/>
  <c r="U10" i="4"/>
  <c r="V9" i="3" l="1"/>
  <c r="V21" i="3" s="1"/>
  <c r="U9" i="3"/>
  <c r="U21" i="3" s="1"/>
  <c r="U20" i="4"/>
  <c r="A9" i="7" l="1"/>
  <c r="A10" i="7" s="1"/>
  <c r="A11" i="7" s="1"/>
  <c r="A12" i="7" s="1"/>
  <c r="A13" i="7" s="1"/>
  <c r="A14" i="7" s="1"/>
  <c r="A15" i="7" s="1"/>
  <c r="A15" i="3" l="1"/>
  <c r="A14" i="3"/>
  <c r="A12" i="3"/>
  <c r="A11" i="3"/>
  <c r="A10" i="3"/>
  <c r="A9" i="3"/>
  <c r="A18" i="4"/>
  <c r="A17" i="4"/>
  <c r="A16" i="4"/>
  <c r="A15" i="4"/>
  <c r="A14" i="4"/>
  <c r="A13" i="4"/>
  <c r="A12" i="4"/>
  <c r="A10" i="4"/>
  <c r="A11" i="4"/>
  <c r="A9" i="4"/>
  <c r="I5" i="5" l="1"/>
  <c r="J5" i="5" s="1"/>
  <c r="A8" i="4" l="1"/>
  <c r="A8" i="3"/>
</calcChain>
</file>

<file path=xl/sharedStrings.xml><?xml version="1.0" encoding="utf-8"?>
<sst xmlns="http://schemas.openxmlformats.org/spreadsheetml/2006/main" count="554" uniqueCount="268">
  <si>
    <t>BILL OF MATERIAL (BOM)</t>
  </si>
  <si>
    <r>
      <rPr>
        <sz val="9"/>
        <rFont val="Arial"/>
        <family val="2"/>
      </rPr>
      <t xml:space="preserve">Product P/N
</t>
    </r>
    <r>
      <rPr>
        <sz val="9"/>
        <rFont val="宋体"/>
        <family val="3"/>
        <charset val="134"/>
      </rPr>
      <t>产品编号：</t>
    </r>
  </si>
  <si>
    <r>
      <rPr>
        <sz val="10"/>
        <rFont val="Arial"/>
        <family val="2"/>
      </rPr>
      <t xml:space="preserve">REV. No :
</t>
    </r>
    <r>
      <rPr>
        <sz val="10"/>
        <rFont val="宋体"/>
        <family val="3"/>
        <charset val="134"/>
      </rPr>
      <t>版本：</t>
    </r>
  </si>
  <si>
    <r>
      <rPr>
        <sz val="10"/>
        <rFont val="Arial"/>
        <family val="2"/>
      </rPr>
      <t xml:space="preserve">Paper No.                                          </t>
    </r>
    <r>
      <rPr>
        <sz val="10"/>
        <rFont val="宋体"/>
        <family val="3"/>
        <charset val="134"/>
      </rPr>
      <t>文件编号：</t>
    </r>
  </si>
  <si>
    <r>
      <rPr>
        <sz val="9"/>
        <rFont val="Arial"/>
        <family val="2"/>
      </rPr>
      <t xml:space="preserve">Product Name    </t>
    </r>
    <r>
      <rPr>
        <sz val="9"/>
        <rFont val="宋体"/>
        <family val="3"/>
        <charset val="134"/>
      </rPr>
      <t>产品名称：</t>
    </r>
  </si>
  <si>
    <t>ECN NO:</t>
  </si>
  <si>
    <r>
      <rPr>
        <sz val="10"/>
        <rFont val="Arial"/>
        <family val="2"/>
      </rPr>
      <t xml:space="preserve">first date.                         </t>
    </r>
    <r>
      <rPr>
        <sz val="10"/>
        <rFont val="宋体"/>
        <family val="3"/>
        <charset val="134"/>
      </rPr>
      <t>作成日期：</t>
    </r>
  </si>
  <si>
    <r>
      <rPr>
        <sz val="10"/>
        <rFont val="Arial"/>
        <family val="2"/>
      </rPr>
      <t xml:space="preserve">Update date                        </t>
    </r>
    <r>
      <rPr>
        <sz val="10"/>
        <rFont val="宋体"/>
        <family val="3"/>
        <charset val="134"/>
      </rPr>
      <t>更新日期：</t>
    </r>
  </si>
  <si>
    <t>No.</t>
  </si>
  <si>
    <r>
      <rPr>
        <sz val="9"/>
        <rFont val="Arial"/>
        <family val="2"/>
      </rPr>
      <t xml:space="preserve">LEVEL
</t>
    </r>
    <r>
      <rPr>
        <sz val="9"/>
        <rFont val="맑은 고딕"/>
        <family val="2"/>
      </rPr>
      <t>等级</t>
    </r>
    <r>
      <rPr>
        <sz val="9"/>
        <rFont val="Arial"/>
        <family val="2"/>
      </rPr>
      <t xml:space="preserve">    </t>
    </r>
  </si>
  <si>
    <r>
      <rPr>
        <sz val="9"/>
        <rFont val="Arial"/>
        <family val="2"/>
      </rPr>
      <t xml:space="preserve">Materials No.
</t>
    </r>
    <r>
      <rPr>
        <sz val="9"/>
        <rFont val="宋体"/>
        <family val="3"/>
        <charset val="134"/>
      </rPr>
      <t>物料编号</t>
    </r>
  </si>
  <si>
    <r>
      <rPr>
        <sz val="9"/>
        <rFont val="Arial"/>
        <family val="2"/>
      </rPr>
      <t xml:space="preserve">Materials name
</t>
    </r>
    <r>
      <rPr>
        <sz val="9"/>
        <rFont val="맑은 고딕"/>
        <family val="2"/>
      </rPr>
      <t>物料名称</t>
    </r>
  </si>
  <si>
    <r>
      <rPr>
        <sz val="9"/>
        <rFont val="Arial"/>
        <family val="2"/>
      </rPr>
      <t xml:space="preserve">Materials spec
</t>
    </r>
    <r>
      <rPr>
        <sz val="9"/>
        <rFont val="맑은 고딕"/>
        <family val="2"/>
      </rPr>
      <t>物料</t>
    </r>
    <r>
      <rPr>
        <sz val="9"/>
        <rFont val="宋体"/>
        <family val="3"/>
        <charset val="134"/>
      </rPr>
      <t>规格</t>
    </r>
  </si>
  <si>
    <t>manufacture</t>
  </si>
  <si>
    <t>Part No</t>
  </si>
  <si>
    <r>
      <rPr>
        <sz val="9"/>
        <rFont val="Arial"/>
        <family val="2"/>
      </rPr>
      <t xml:space="preserve">Unit  </t>
    </r>
    <r>
      <rPr>
        <sz val="9"/>
        <rFont val="宋体"/>
        <family val="3"/>
        <charset val="134"/>
      </rPr>
      <t>单位</t>
    </r>
  </si>
  <si>
    <r>
      <rPr>
        <sz val="9"/>
        <rFont val="Arial"/>
        <family val="2"/>
      </rPr>
      <t xml:space="preserve">Amount
</t>
    </r>
    <r>
      <rPr>
        <sz val="9"/>
        <rFont val="맑은 고딕"/>
        <family val="2"/>
      </rPr>
      <t>数量</t>
    </r>
  </si>
  <si>
    <r>
      <rPr>
        <sz val="9"/>
        <rFont val="Arial"/>
        <family val="2"/>
      </rPr>
      <t xml:space="preserve">Base
</t>
    </r>
    <r>
      <rPr>
        <sz val="9"/>
        <rFont val="맑은 고딕"/>
        <family val="2"/>
      </rPr>
      <t>基数</t>
    </r>
  </si>
  <si>
    <r>
      <rPr>
        <sz val="9"/>
        <rFont val="Arial"/>
        <family val="2"/>
      </rPr>
      <t xml:space="preserve">source
</t>
    </r>
    <r>
      <rPr>
        <sz val="9"/>
        <rFont val="宋体"/>
        <family val="3"/>
        <charset val="134"/>
      </rPr>
      <t>厂商</t>
    </r>
  </si>
  <si>
    <r>
      <rPr>
        <sz val="9"/>
        <rFont val="Arial"/>
        <family val="2"/>
      </rPr>
      <t xml:space="preserve">Location
</t>
    </r>
    <r>
      <rPr>
        <sz val="9"/>
        <rFont val="맑은 고딕"/>
        <family val="2"/>
      </rPr>
      <t>位置</t>
    </r>
  </si>
  <si>
    <r>
      <rPr>
        <sz val="9"/>
        <rFont val="Arial"/>
        <family val="2"/>
      </rPr>
      <t xml:space="preserve">Update Date
</t>
    </r>
    <r>
      <rPr>
        <sz val="9"/>
        <rFont val="맑은 고딕"/>
        <family val="2"/>
      </rPr>
      <t>更新日期</t>
    </r>
  </si>
  <si>
    <r>
      <rPr>
        <sz val="9"/>
        <rFont val="Arial"/>
        <family val="2"/>
      </rPr>
      <t xml:space="preserve">Remarks
</t>
    </r>
    <r>
      <rPr>
        <sz val="9"/>
        <rFont val="맑은 고딕"/>
        <family val="2"/>
      </rPr>
      <t>备注</t>
    </r>
  </si>
  <si>
    <t>MNS</t>
  </si>
  <si>
    <t>EA</t>
  </si>
  <si>
    <t>B</t>
  </si>
  <si>
    <t>A</t>
  </si>
  <si>
    <t>LABEL</t>
  </si>
  <si>
    <t>Carton BOX</t>
  </si>
  <si>
    <t>华成丰</t>
  </si>
  <si>
    <t>LABLE</t>
  </si>
  <si>
    <t>智信</t>
  </si>
  <si>
    <t>A061-LAB-PN</t>
  </si>
  <si>
    <r>
      <rPr>
        <sz val="10"/>
        <rFont val="宋体"/>
        <family val="3"/>
        <charset val="134"/>
      </rPr>
      <t>智信</t>
    </r>
  </si>
  <si>
    <t>Revision History</t>
  </si>
  <si>
    <r>
      <rPr>
        <sz val="9"/>
        <rFont val="Arial"/>
        <family val="2"/>
      </rPr>
      <t xml:space="preserve">Rev No.
</t>
    </r>
    <r>
      <rPr>
        <sz val="9"/>
        <rFont val="맑은 고딕"/>
        <family val="2"/>
      </rPr>
      <t>版本</t>
    </r>
  </si>
  <si>
    <t>Date</t>
  </si>
  <si>
    <t>Revision Items</t>
  </si>
  <si>
    <r>
      <rPr>
        <sz val="9"/>
        <rFont val="Arial"/>
        <family val="2"/>
      </rPr>
      <t xml:space="preserve">ECN No.
ECN </t>
    </r>
    <r>
      <rPr>
        <sz val="9"/>
        <rFont val="맑은 고딕"/>
        <family val="2"/>
      </rPr>
      <t>编号</t>
    </r>
  </si>
  <si>
    <r>
      <rPr>
        <sz val="9"/>
        <rFont val="Arial"/>
        <family val="2"/>
      </rPr>
      <t xml:space="preserve">Issued by
</t>
    </r>
    <r>
      <rPr>
        <sz val="9"/>
        <rFont val="맑은 고딕"/>
        <family val="2"/>
      </rPr>
      <t>作成</t>
    </r>
  </si>
  <si>
    <r>
      <rPr>
        <sz val="9"/>
        <rFont val="Arial"/>
        <family val="2"/>
      </rPr>
      <t xml:space="preserve">Approved by
</t>
    </r>
    <r>
      <rPr>
        <sz val="9"/>
        <rFont val="맑은 고딕"/>
        <family val="2"/>
      </rPr>
      <t>承认</t>
    </r>
  </si>
  <si>
    <t>A/0</t>
  </si>
  <si>
    <t>initial release</t>
  </si>
  <si>
    <t>Approval</t>
  </si>
  <si>
    <r>
      <rPr>
        <sz val="9"/>
        <color indexed="8"/>
        <rFont val="Arial"/>
        <family val="2"/>
      </rPr>
      <t xml:space="preserve">      issued                                                      
      </t>
    </r>
    <r>
      <rPr>
        <sz val="9"/>
        <color indexed="8"/>
        <rFont val="맑은 고딕"/>
        <family val="2"/>
      </rPr>
      <t>作成</t>
    </r>
    <r>
      <rPr>
        <sz val="9"/>
        <color indexed="8"/>
        <rFont val="Arial"/>
        <family val="2"/>
      </rPr>
      <t xml:space="preserve">            
      Date :       </t>
    </r>
  </si>
  <si>
    <r>
      <rPr>
        <sz val="9"/>
        <color indexed="8"/>
        <rFont val="Arial"/>
        <family val="2"/>
      </rPr>
      <t xml:space="preserve">                Approved
                </t>
    </r>
    <r>
      <rPr>
        <sz val="9"/>
        <color indexed="8"/>
        <rFont val="宋体"/>
        <family val="3"/>
        <charset val="134"/>
      </rPr>
      <t xml:space="preserve">承认
</t>
    </r>
    <r>
      <rPr>
        <sz val="9"/>
        <color indexed="8"/>
        <rFont val="Arial"/>
        <family val="2"/>
      </rPr>
      <t xml:space="preserve">                 Date :</t>
    </r>
  </si>
  <si>
    <r>
      <rPr>
        <sz val="9"/>
        <color indexed="8"/>
        <rFont val="Arial"/>
        <family val="2"/>
      </rPr>
      <t xml:space="preserve">                                 Checked
                                    </t>
    </r>
    <r>
      <rPr>
        <sz val="9"/>
        <color indexed="8"/>
        <rFont val="宋体"/>
        <family val="3"/>
        <charset val="134"/>
      </rPr>
      <t>核准</t>
    </r>
    <r>
      <rPr>
        <sz val="9"/>
        <color indexed="8"/>
        <rFont val="Arial"/>
        <family val="2"/>
      </rPr>
      <t xml:space="preserve">                
                                   Date :</t>
    </r>
  </si>
  <si>
    <r>
      <rPr>
        <sz val="9"/>
        <color indexed="8"/>
        <rFont val="NSimSun"/>
        <family val="3"/>
      </rPr>
      <t>备</t>
    </r>
    <r>
      <rPr>
        <sz val="9"/>
        <color indexed="8"/>
        <rFont val="新細明體"/>
        <family val="1"/>
      </rPr>
      <t>注</t>
    </r>
    <r>
      <rPr>
        <sz val="9"/>
        <color indexed="8"/>
        <rFont val="NSimSun"/>
        <family val="3"/>
      </rPr>
      <t>说</t>
    </r>
    <r>
      <rPr>
        <sz val="9"/>
        <color indexed="8"/>
        <rFont val="新細明體"/>
        <family val="1"/>
      </rPr>
      <t>明</t>
    </r>
  </si>
  <si>
    <r>
      <rPr>
        <sz val="9"/>
        <color indexed="8"/>
        <rFont val="Arial"/>
        <family val="2"/>
      </rPr>
      <t>1.“</t>
    </r>
    <r>
      <rPr>
        <sz val="9"/>
        <color indexed="8"/>
        <rFont val="新細明體"/>
        <family val="1"/>
      </rPr>
      <t>△！</t>
    </r>
    <r>
      <rPr>
        <sz val="9"/>
        <color indexed="8"/>
        <rFont val="Arial"/>
        <family val="2"/>
      </rPr>
      <t>”</t>
    </r>
    <r>
      <rPr>
        <sz val="9"/>
        <color indexed="8"/>
        <rFont val="NSimSun"/>
        <family val="3"/>
      </rPr>
      <t>为</t>
    </r>
    <r>
      <rPr>
        <sz val="9"/>
        <color indexed="8"/>
        <rFont val="新細明體"/>
        <family val="1"/>
      </rPr>
      <t>安</t>
    </r>
    <r>
      <rPr>
        <sz val="9"/>
        <color indexed="8"/>
        <rFont val="NSimSun"/>
        <family val="3"/>
      </rPr>
      <t>规</t>
    </r>
    <r>
      <rPr>
        <sz val="9"/>
        <color indexed="8"/>
        <rFont val="新細明體"/>
        <family val="1"/>
      </rPr>
      <t>零部件</t>
    </r>
  </si>
  <si>
    <t>2.“A”指MES中第一等级(10C材料)，“B”指MES中第二等级(30C材料)，“C”指MES中第三等级(手插件)
"C1"指MES中以"KG""L""M"为单位的(辅材),“D”指MES中第四等级(SMD贴片材料)。</t>
  </si>
  <si>
    <t>SPS</t>
  </si>
  <si>
    <t>RX connector</t>
  </si>
  <si>
    <t>CASE</t>
  </si>
  <si>
    <t>ISSUI</t>
  </si>
  <si>
    <t>TypeC FPCB</t>
  </si>
  <si>
    <t>七彩</t>
  </si>
  <si>
    <t>Magnet</t>
  </si>
  <si>
    <t>鑫磊</t>
  </si>
  <si>
    <t>冠磊</t>
  </si>
  <si>
    <t>METAL</t>
  </si>
  <si>
    <t>Metal plate  42.2 x 42.2 x 0.4T, SUS430</t>
  </si>
  <si>
    <t>百之尚</t>
  </si>
  <si>
    <t>A053-IDCT0019_A</t>
  </si>
  <si>
    <t>Tape</t>
  </si>
  <si>
    <t>Double Adhesive Tape, 11pi*0.05T</t>
  </si>
  <si>
    <r>
      <rPr>
        <sz val="10"/>
        <rFont val="宋体"/>
        <family val="3"/>
        <charset val="134"/>
      </rPr>
      <t>明兰</t>
    </r>
  </si>
  <si>
    <t>A053-IDCT0032_A</t>
  </si>
  <si>
    <t>Double Adhesive Tape, 7pi*0.05T</t>
  </si>
  <si>
    <t>MYLAR</t>
  </si>
  <si>
    <t>A053-IDCT0086A</t>
  </si>
  <si>
    <t>TAPE</t>
  </si>
  <si>
    <t>TAPE Waterproof 21x21x0.15mm Double side</t>
  </si>
  <si>
    <t>A061-LAB-CARTON-180</t>
  </si>
  <si>
    <r>
      <t xml:space="preserve">Serial number for carton box </t>
    </r>
    <r>
      <rPr>
        <sz val="10"/>
        <color rgb="FF000000"/>
        <rFont val="宋体"/>
        <family val="3"/>
        <charset val="134"/>
      </rPr>
      <t>三防热敏纸</t>
    </r>
    <r>
      <rPr>
        <sz val="10"/>
        <color rgb="FF000000"/>
        <rFont val="Arial"/>
        <family val="2"/>
      </rPr>
      <t xml:space="preserve"> 100*180*270</t>
    </r>
  </si>
  <si>
    <t>X</t>
    <phoneticPr fontId="21" type="noConversion"/>
  </si>
  <si>
    <t>Product Quotation</t>
    <phoneticPr fontId="37" type="noConversion"/>
  </si>
  <si>
    <t>No.</t>
    <phoneticPr fontId="37" type="noConversion"/>
  </si>
  <si>
    <t>Product Name</t>
    <phoneticPr fontId="37" type="noConversion"/>
  </si>
  <si>
    <t>Product P/N</t>
    <phoneticPr fontId="37" type="noConversion"/>
  </si>
  <si>
    <t>Quatity</t>
    <phoneticPr fontId="37" type="noConversion"/>
  </si>
  <si>
    <t>Manufacture</t>
    <phoneticPr fontId="37" type="noConversion"/>
  </si>
  <si>
    <t>Plan finish date</t>
    <phoneticPr fontId="37" type="noConversion"/>
  </si>
  <si>
    <t>Actual finish date</t>
    <phoneticPr fontId="37" type="noConversion"/>
  </si>
  <si>
    <t>Approved Date</t>
    <phoneticPr fontId="37" type="noConversion"/>
  </si>
  <si>
    <r>
      <t xml:space="preserve">Unit MC
</t>
    </r>
    <r>
      <rPr>
        <b/>
        <sz val="9"/>
        <color theme="1"/>
        <rFont val="宋体"/>
        <family val="3"/>
        <charset val="134"/>
      </rPr>
      <t>（</t>
    </r>
    <r>
      <rPr>
        <b/>
        <sz val="9"/>
        <color theme="1"/>
        <rFont val="Arial"/>
        <family val="2"/>
      </rPr>
      <t>RMB)</t>
    </r>
    <phoneticPr fontId="37" type="noConversion"/>
  </si>
  <si>
    <r>
      <t xml:space="preserve">Unit MFC
</t>
    </r>
    <r>
      <rPr>
        <b/>
        <sz val="9"/>
        <color theme="1"/>
        <rFont val="宋体"/>
        <family val="3"/>
        <charset val="134"/>
      </rPr>
      <t>（</t>
    </r>
    <r>
      <rPr>
        <b/>
        <sz val="9"/>
        <color theme="1"/>
        <rFont val="Arial"/>
        <family val="2"/>
      </rPr>
      <t>RMB)</t>
    </r>
    <phoneticPr fontId="37" type="noConversion"/>
  </si>
  <si>
    <t>MNS sale price 
(USD)</t>
    <phoneticPr fontId="37" type="noConversion"/>
  </si>
  <si>
    <t>Remarking</t>
    <phoneticPr fontId="37" type="noConversion"/>
  </si>
  <si>
    <t>MNS</t>
    <phoneticPr fontId="37" type="noConversion"/>
  </si>
  <si>
    <t>A</t>
    <phoneticPr fontId="21" type="noConversion"/>
  </si>
  <si>
    <t>Wenbo</t>
    <phoneticPr fontId="21" type="noConversion"/>
  </si>
  <si>
    <t>MC</t>
  </si>
  <si>
    <r>
      <t xml:space="preserve">Exchange
Rate
</t>
    </r>
    <r>
      <rPr>
        <sz val="10"/>
        <rFont val="宋体"/>
        <family val="3"/>
        <charset val="134"/>
      </rPr>
      <t>汇率</t>
    </r>
  </si>
  <si>
    <t>USD</t>
  </si>
  <si>
    <t>KOR</t>
  </si>
  <si>
    <t>CNY</t>
  </si>
  <si>
    <t>Original Quotation</t>
    <phoneticPr fontId="47" type="noConversion"/>
  </si>
  <si>
    <r>
      <t xml:space="preserve">Currency
</t>
    </r>
    <r>
      <rPr>
        <sz val="9"/>
        <rFont val="맑은 고딕"/>
        <family val="3"/>
        <charset val="129"/>
      </rPr>
      <t>货币单位</t>
    </r>
  </si>
  <si>
    <r>
      <t xml:space="preserve">U/P
</t>
    </r>
    <r>
      <rPr>
        <sz val="9"/>
        <rFont val="맑은 고딕"/>
        <family val="3"/>
        <charset val="129"/>
      </rPr>
      <t>单位价格</t>
    </r>
  </si>
  <si>
    <t>M/C
(USD)</t>
  </si>
  <si>
    <t>M/C
(RMB)</t>
    <phoneticPr fontId="21" type="noConversion"/>
  </si>
  <si>
    <t>RMB</t>
    <phoneticPr fontId="37" type="noConversion"/>
  </si>
  <si>
    <t>RMB</t>
    <phoneticPr fontId="51" type="noConversion"/>
  </si>
  <si>
    <t>RMB</t>
    <phoneticPr fontId="47" type="noConversion"/>
  </si>
  <si>
    <t>RMB</t>
    <phoneticPr fontId="52" type="noConversion"/>
  </si>
  <si>
    <t>TOTAL</t>
    <phoneticPr fontId="51" type="noConversion"/>
  </si>
  <si>
    <t>Worker fee:</t>
    <phoneticPr fontId="54" type="noConversion"/>
  </si>
  <si>
    <t>1) Solder wire with RX PCB and FPCB</t>
    <phoneticPr fontId="21" type="noConversion"/>
  </si>
  <si>
    <t>2) Function  test with tablet.</t>
    <phoneticPr fontId="54" type="noConversion"/>
  </si>
  <si>
    <t>2-1) Add PC mylar on TypeC</t>
    <phoneticPr fontId="21" type="noConversion"/>
  </si>
  <si>
    <t>3) add 1pcs 11*0.05 double tape</t>
    <phoneticPr fontId="54" type="noConversion"/>
  </si>
  <si>
    <t>4) Add 7pcs 6*0.05 double tape</t>
    <phoneticPr fontId="54" type="noConversion"/>
  </si>
  <si>
    <t>5) add 1pcs 12*1.2T Magnet</t>
    <phoneticPr fontId="54" type="noConversion"/>
  </si>
  <si>
    <t>6) add 4pcs 8*0.8T Magnet</t>
    <phoneticPr fontId="54" type="noConversion"/>
  </si>
  <si>
    <t>7) assemble FPCB in the case</t>
    <phoneticPr fontId="54" type="noConversion"/>
  </si>
  <si>
    <t>8) Add donut tape</t>
    <phoneticPr fontId="54" type="noConversion"/>
  </si>
  <si>
    <t>9) Add Cemedia</t>
    <phoneticPr fontId="54" type="noConversion"/>
  </si>
  <si>
    <t>10) add Metal plat</t>
    <phoneticPr fontId="54" type="noConversion"/>
  </si>
  <si>
    <t>11) add Mylar</t>
    <phoneticPr fontId="54" type="noConversion"/>
  </si>
  <si>
    <t>12) Function test</t>
    <phoneticPr fontId="54" type="noConversion"/>
  </si>
  <si>
    <t>13) Stick P/N and barcode label</t>
    <phoneticPr fontId="54" type="noConversion"/>
  </si>
  <si>
    <t>14) apperance check</t>
    <phoneticPr fontId="54" type="noConversion"/>
  </si>
  <si>
    <t>15) Package</t>
    <phoneticPr fontId="54" type="noConversion"/>
  </si>
  <si>
    <t>shipping fee</t>
    <phoneticPr fontId="54" type="noConversion"/>
  </si>
  <si>
    <t>Total(RMB w/o tax)</t>
    <phoneticPr fontId="54" type="noConversion"/>
  </si>
  <si>
    <t>Total(USD)</t>
    <phoneticPr fontId="54" type="noConversion"/>
  </si>
  <si>
    <r>
      <t>Shipping cost include worker cost</t>
    </r>
    <r>
      <rPr>
        <sz val="11"/>
        <rFont val="宋体"/>
        <family val="2"/>
      </rPr>
      <t>，</t>
    </r>
    <r>
      <rPr>
        <sz val="11"/>
        <rFont val="Arial"/>
        <family val="2"/>
      </rPr>
      <t>Pallet cost, Pack raw material cost</t>
    </r>
    <phoneticPr fontId="54" type="noConversion"/>
  </si>
  <si>
    <t>8pi x 1.0T NdFeB N48M, Ni</t>
    <phoneticPr fontId="21" type="noConversion"/>
  </si>
  <si>
    <t>Jacket</t>
    <phoneticPr fontId="21" type="noConversion"/>
  </si>
  <si>
    <t>PC+TPU Kyocera T305 Jacket</t>
    <phoneticPr fontId="21" type="noConversion"/>
  </si>
  <si>
    <t>A053-X0104</t>
    <phoneticPr fontId="21" type="noConversion"/>
  </si>
  <si>
    <t>Magconn RX 5ring, 1.2T,quare sub, black, Au0.3u, 21x21 PTC</t>
    <phoneticPr fontId="21" type="noConversion"/>
  </si>
  <si>
    <r>
      <rPr>
        <sz val="10"/>
        <color indexed="8"/>
        <rFont val="ARIAL"/>
        <family val="2"/>
      </rPr>
      <t xml:space="preserve">Product P/N
</t>
    </r>
    <r>
      <rPr>
        <sz val="10"/>
        <color indexed="8"/>
        <rFont val="宋体"/>
        <family val="3"/>
        <charset val="134"/>
      </rPr>
      <t>产品编号：</t>
    </r>
  </si>
  <si>
    <r>
      <rPr>
        <sz val="10"/>
        <color indexed="8"/>
        <rFont val="ARIAL"/>
        <family val="2"/>
      </rPr>
      <t xml:space="preserve">REV. No :
</t>
    </r>
    <r>
      <rPr>
        <sz val="10"/>
        <color indexed="8"/>
        <rFont val="宋体"/>
        <family val="3"/>
        <charset val="134"/>
      </rPr>
      <t>版本：</t>
    </r>
  </si>
  <si>
    <r>
      <rPr>
        <sz val="10"/>
        <color theme="1"/>
        <rFont val="Arial"/>
        <family val="2"/>
      </rPr>
      <t xml:space="preserve">Paper No.                                          </t>
    </r>
    <r>
      <rPr>
        <sz val="10"/>
        <color indexed="8"/>
        <rFont val="宋体"/>
        <family val="3"/>
        <charset val="134"/>
      </rPr>
      <t>文件编号：</t>
    </r>
  </si>
  <si>
    <r>
      <t xml:space="preserve">Exchange
Rate
</t>
    </r>
    <r>
      <rPr>
        <sz val="10"/>
        <color indexed="8"/>
        <rFont val="宋体"/>
        <family val="3"/>
        <charset val="134"/>
      </rPr>
      <t>汇率</t>
    </r>
  </si>
  <si>
    <r>
      <rPr>
        <sz val="10"/>
        <color indexed="8"/>
        <rFont val="ARIAL"/>
        <family val="2"/>
      </rPr>
      <t xml:space="preserve">Product Name
</t>
    </r>
    <r>
      <rPr>
        <sz val="10"/>
        <color indexed="8"/>
        <rFont val="宋体"/>
        <family val="3"/>
        <charset val="134"/>
      </rPr>
      <t>产品名称：</t>
    </r>
  </si>
  <si>
    <r>
      <rPr>
        <sz val="10"/>
        <color indexed="8"/>
        <rFont val="ARIAL"/>
        <family val="2"/>
      </rPr>
      <t xml:space="preserve">first date.                         </t>
    </r>
    <r>
      <rPr>
        <sz val="10"/>
        <color indexed="8"/>
        <rFont val="宋体"/>
        <family val="3"/>
        <charset val="134"/>
      </rPr>
      <t>作成日期：</t>
    </r>
  </si>
  <si>
    <r>
      <rPr>
        <sz val="10"/>
        <color indexed="8"/>
        <rFont val="ARIAL"/>
        <family val="2"/>
      </rPr>
      <t xml:space="preserve">Update date                        </t>
    </r>
    <r>
      <rPr>
        <sz val="10"/>
        <color indexed="8"/>
        <rFont val="宋体"/>
        <family val="3"/>
        <charset val="134"/>
      </rPr>
      <t>更新日期：</t>
    </r>
  </si>
  <si>
    <r>
      <rPr>
        <sz val="9"/>
        <rFont val="Arial"/>
        <family val="2"/>
      </rPr>
      <t xml:space="preserve">LEVEL
</t>
    </r>
    <r>
      <rPr>
        <sz val="9"/>
        <rFont val="맑은 고딕"/>
        <family val="3"/>
        <charset val="129"/>
      </rPr>
      <t>等级</t>
    </r>
    <r>
      <rPr>
        <sz val="9"/>
        <rFont val="Arial"/>
        <family val="2"/>
      </rPr>
      <t xml:space="preserve">    </t>
    </r>
  </si>
  <si>
    <r>
      <rPr>
        <sz val="9"/>
        <rFont val="Arial"/>
        <family val="2"/>
      </rPr>
      <t xml:space="preserve">Materials name
</t>
    </r>
    <r>
      <rPr>
        <sz val="9"/>
        <rFont val="맑은 고딕"/>
        <family val="3"/>
        <charset val="129"/>
      </rPr>
      <t>物料名</t>
    </r>
    <r>
      <rPr>
        <sz val="9"/>
        <rFont val="宋体"/>
        <family val="3"/>
        <charset val="134"/>
      </rPr>
      <t>称</t>
    </r>
  </si>
  <si>
    <r>
      <rPr>
        <sz val="9"/>
        <rFont val="Arial"/>
        <family val="2"/>
      </rPr>
      <t xml:space="preserve">Materials spec
</t>
    </r>
    <r>
      <rPr>
        <sz val="9"/>
        <rFont val="맑은 고딕"/>
        <family val="3"/>
        <charset val="129"/>
      </rPr>
      <t>物料</t>
    </r>
    <r>
      <rPr>
        <sz val="9"/>
        <rFont val="宋体"/>
        <family val="3"/>
        <charset val="134"/>
      </rPr>
      <t>规格</t>
    </r>
  </si>
  <si>
    <r>
      <rPr>
        <sz val="9"/>
        <rFont val="Arial"/>
        <family val="2"/>
      </rPr>
      <t xml:space="preserve">Amount
</t>
    </r>
    <r>
      <rPr>
        <sz val="9"/>
        <rFont val="맑은 고딕"/>
        <family val="3"/>
        <charset val="129"/>
      </rPr>
      <t>数量</t>
    </r>
  </si>
  <si>
    <r>
      <rPr>
        <sz val="9"/>
        <rFont val="Arial"/>
        <family val="2"/>
      </rPr>
      <t xml:space="preserve">Base
</t>
    </r>
    <r>
      <rPr>
        <sz val="9"/>
        <rFont val="맑은 고딕"/>
        <family val="3"/>
        <charset val="129"/>
      </rPr>
      <t>基数</t>
    </r>
  </si>
  <si>
    <r>
      <rPr>
        <sz val="9"/>
        <rFont val="Arial"/>
        <family val="2"/>
      </rPr>
      <t xml:space="preserve">Location
</t>
    </r>
    <r>
      <rPr>
        <sz val="9"/>
        <rFont val="맑은 고딕"/>
        <family val="3"/>
        <charset val="129"/>
      </rPr>
      <t>位置</t>
    </r>
  </si>
  <si>
    <r>
      <rPr>
        <sz val="9"/>
        <rFont val="Arial"/>
        <family val="2"/>
      </rPr>
      <t xml:space="preserve">Update Date
</t>
    </r>
    <r>
      <rPr>
        <sz val="9"/>
        <rFont val="맑은 고딕"/>
        <family val="3"/>
        <charset val="129"/>
      </rPr>
      <t>更新日期</t>
    </r>
  </si>
  <si>
    <r>
      <rPr>
        <sz val="9"/>
        <rFont val="Arial"/>
        <family val="2"/>
      </rPr>
      <t xml:space="preserve">Remarks
</t>
    </r>
    <r>
      <rPr>
        <sz val="9"/>
        <rFont val="맑은 고딕"/>
        <family val="3"/>
        <charset val="129"/>
      </rPr>
      <t>备注</t>
    </r>
  </si>
  <si>
    <r>
      <t xml:space="preserve">Currency
</t>
    </r>
    <r>
      <rPr>
        <sz val="9"/>
        <color theme="1"/>
        <rFont val="맑은 고딕"/>
        <family val="3"/>
        <charset val="129"/>
      </rPr>
      <t>货币单位</t>
    </r>
  </si>
  <si>
    <r>
      <t xml:space="preserve">U/P
</t>
    </r>
    <r>
      <rPr>
        <sz val="9"/>
        <color theme="1"/>
        <rFont val="맑은 고딕"/>
        <family val="3"/>
        <charset val="129"/>
      </rPr>
      <t>单位价格</t>
    </r>
  </si>
  <si>
    <t>七彩</t>
    <phoneticPr fontId="60" type="noConversion"/>
  </si>
  <si>
    <t>七彩</t>
    <phoneticPr fontId="60" type="noConversion"/>
  </si>
  <si>
    <t>D</t>
  </si>
  <si>
    <t>A051-D-LMBR240ET</t>
  </si>
  <si>
    <t>SBD 40V/2A, SOD323HE</t>
  </si>
  <si>
    <t>LRC</t>
  </si>
  <si>
    <t>LMBR240ET1G</t>
    <phoneticPr fontId="60" type="noConversion"/>
  </si>
  <si>
    <t>WYD</t>
    <phoneticPr fontId="60" type="noConversion"/>
  </si>
  <si>
    <t>D3</t>
    <phoneticPr fontId="60" type="noConversion"/>
  </si>
  <si>
    <t>TVS</t>
    <phoneticPr fontId="60" type="noConversion"/>
  </si>
  <si>
    <t>D2</t>
    <phoneticPr fontId="60" type="noConversion"/>
  </si>
  <si>
    <t>A051-WS15DFVXM</t>
    <phoneticPr fontId="60" type="noConversion"/>
  </si>
  <si>
    <t>SBD Diode</t>
  </si>
  <si>
    <t>WS15DFVXM DFN1006-2L</t>
    <phoneticPr fontId="60" type="noConversion"/>
  </si>
  <si>
    <t>WAYON</t>
    <phoneticPr fontId="60" type="noConversion"/>
  </si>
  <si>
    <t>WS15DFVXM</t>
  </si>
  <si>
    <t>SMD 电容</t>
  </si>
  <si>
    <t>C1</t>
  </si>
  <si>
    <t>A051-RA10RF</t>
  </si>
  <si>
    <t>SMD 电阻</t>
  </si>
  <si>
    <t>RES SMD 0402 10ohm 1%</t>
  </si>
  <si>
    <t>10F</t>
  </si>
  <si>
    <t>R1</t>
    <phoneticPr fontId="60" type="noConversion"/>
  </si>
  <si>
    <t>NC</t>
  </si>
  <si>
    <r>
      <rPr>
        <sz val="9"/>
        <rFont val="Arial"/>
        <family val="2"/>
      </rPr>
      <t xml:space="preserve">Rev No.
</t>
    </r>
    <r>
      <rPr>
        <sz val="9"/>
        <rFont val="맑은 고딕"/>
        <family val="3"/>
        <charset val="129"/>
      </rPr>
      <t>版本</t>
    </r>
  </si>
  <si>
    <r>
      <rPr>
        <sz val="9"/>
        <rFont val="Arial"/>
        <family val="2"/>
      </rPr>
      <t xml:space="preserve">ECN No.
ECN </t>
    </r>
    <r>
      <rPr>
        <sz val="9"/>
        <rFont val="맑은 고딕"/>
        <family val="3"/>
        <charset val="129"/>
      </rPr>
      <t>编号</t>
    </r>
  </si>
  <si>
    <r>
      <rPr>
        <sz val="9"/>
        <rFont val="Arial"/>
        <family val="2"/>
      </rPr>
      <t xml:space="preserve">Issued by
</t>
    </r>
    <r>
      <rPr>
        <sz val="9"/>
        <rFont val="맑은 고딕"/>
        <family val="3"/>
        <charset val="129"/>
      </rPr>
      <t>作成</t>
    </r>
  </si>
  <si>
    <r>
      <rPr>
        <sz val="9"/>
        <rFont val="Arial"/>
        <family val="2"/>
      </rPr>
      <t xml:space="preserve">Approved by
</t>
    </r>
    <r>
      <rPr>
        <sz val="9"/>
        <rFont val="맑은 고딕"/>
        <family val="3"/>
        <charset val="129"/>
      </rPr>
      <t>承认</t>
    </r>
  </si>
  <si>
    <t>Initial released</t>
  </si>
  <si>
    <t>Wenbo</t>
    <phoneticPr fontId="60" type="noConversion"/>
  </si>
  <si>
    <r>
      <rPr>
        <sz val="9"/>
        <color indexed="8"/>
        <rFont val="Arial"/>
        <family val="2"/>
      </rPr>
      <t xml:space="preserve">      issued                                                      
      </t>
    </r>
    <r>
      <rPr>
        <sz val="9"/>
        <color indexed="8"/>
        <rFont val="맑은 고딕"/>
        <family val="3"/>
        <charset val="129"/>
      </rPr>
      <t>作成</t>
    </r>
    <r>
      <rPr>
        <sz val="9"/>
        <color indexed="8"/>
        <rFont val="Arial"/>
        <family val="2"/>
      </rPr>
      <t xml:space="preserve">            
      Date :       </t>
    </r>
  </si>
  <si>
    <r>
      <rPr>
        <sz val="9"/>
        <color indexed="8"/>
        <rFont val="Arial"/>
        <family val="2"/>
      </rPr>
      <t>2.“A”</t>
    </r>
    <r>
      <rPr>
        <sz val="9"/>
        <color indexed="8"/>
        <rFont val="新細明體"/>
        <family val="1"/>
      </rPr>
      <t>指</t>
    </r>
    <r>
      <rPr>
        <sz val="9"/>
        <color indexed="8"/>
        <rFont val="Arial"/>
        <family val="2"/>
      </rPr>
      <t>MES</t>
    </r>
    <r>
      <rPr>
        <sz val="9"/>
        <color indexed="8"/>
        <rFont val="新細明體"/>
        <family val="1"/>
      </rPr>
      <t>中第一等</t>
    </r>
    <r>
      <rPr>
        <sz val="9"/>
        <color indexed="8"/>
        <rFont val="NSimSun"/>
        <family val="3"/>
      </rPr>
      <t>级</t>
    </r>
    <r>
      <rPr>
        <sz val="9"/>
        <color indexed="8"/>
        <rFont val="Arial"/>
        <family val="2"/>
      </rPr>
      <t>(100</t>
    </r>
    <r>
      <rPr>
        <sz val="9"/>
        <color indexed="8"/>
        <rFont val="新細明體"/>
        <family val="1"/>
      </rPr>
      <t>材料</t>
    </r>
    <r>
      <rPr>
        <sz val="9"/>
        <color indexed="8"/>
        <rFont val="Arial"/>
        <family val="2"/>
      </rPr>
      <t>)</t>
    </r>
    <r>
      <rPr>
        <sz val="9"/>
        <color indexed="8"/>
        <rFont val="新細明體"/>
        <family val="1"/>
      </rPr>
      <t>，</t>
    </r>
    <r>
      <rPr>
        <sz val="9"/>
        <color indexed="8"/>
        <rFont val="Arial"/>
        <family val="2"/>
      </rPr>
      <t>“B”</t>
    </r>
    <r>
      <rPr>
        <sz val="9"/>
        <color indexed="8"/>
        <rFont val="新細明體"/>
        <family val="1"/>
      </rPr>
      <t>指</t>
    </r>
    <r>
      <rPr>
        <sz val="9"/>
        <color indexed="8"/>
        <rFont val="Arial"/>
        <family val="2"/>
      </rPr>
      <t>MES</t>
    </r>
    <r>
      <rPr>
        <sz val="9"/>
        <color indexed="8"/>
        <rFont val="新細明體"/>
        <family val="1"/>
      </rPr>
      <t>中第二等</t>
    </r>
    <r>
      <rPr>
        <sz val="9"/>
        <color indexed="8"/>
        <rFont val="NSimSun"/>
        <family val="3"/>
      </rPr>
      <t>级</t>
    </r>
    <r>
      <rPr>
        <sz val="9"/>
        <color indexed="8"/>
        <rFont val="Arial"/>
        <family val="2"/>
      </rPr>
      <t>(300</t>
    </r>
    <r>
      <rPr>
        <sz val="9"/>
        <color indexed="8"/>
        <rFont val="新細明體"/>
        <family val="1"/>
      </rPr>
      <t>材料</t>
    </r>
    <r>
      <rPr>
        <sz val="9"/>
        <color indexed="8"/>
        <rFont val="Arial"/>
        <family val="2"/>
      </rPr>
      <t>)</t>
    </r>
    <r>
      <rPr>
        <sz val="9"/>
        <color indexed="8"/>
        <rFont val="新細明體"/>
        <family val="1"/>
      </rPr>
      <t>，</t>
    </r>
    <r>
      <rPr>
        <sz val="9"/>
        <color indexed="8"/>
        <rFont val="Arial"/>
        <family val="2"/>
      </rPr>
      <t>“C”</t>
    </r>
    <r>
      <rPr>
        <sz val="9"/>
        <color indexed="8"/>
        <rFont val="新細明體"/>
        <family val="1"/>
      </rPr>
      <t>指</t>
    </r>
    <r>
      <rPr>
        <sz val="9"/>
        <color indexed="8"/>
        <rFont val="Arial"/>
        <family val="2"/>
      </rPr>
      <t>MES</t>
    </r>
    <r>
      <rPr>
        <sz val="9"/>
        <color indexed="8"/>
        <rFont val="新細明體"/>
        <family val="1"/>
      </rPr>
      <t>中第三等</t>
    </r>
    <r>
      <rPr>
        <sz val="9"/>
        <color indexed="8"/>
        <rFont val="NSimSun"/>
        <family val="3"/>
      </rPr>
      <t>级</t>
    </r>
    <r>
      <rPr>
        <sz val="9"/>
        <color indexed="8"/>
        <rFont val="Arial"/>
        <family val="2"/>
      </rPr>
      <t>(</t>
    </r>
    <r>
      <rPr>
        <sz val="9"/>
        <color indexed="8"/>
        <rFont val="新細明體"/>
        <family val="1"/>
      </rPr>
      <t>手插件</t>
    </r>
    <r>
      <rPr>
        <sz val="9"/>
        <color indexed="8"/>
        <rFont val="Arial"/>
        <family val="2"/>
      </rPr>
      <t>)
"C1"</t>
    </r>
    <r>
      <rPr>
        <sz val="9"/>
        <color indexed="8"/>
        <rFont val="新細明體"/>
        <family val="1"/>
      </rPr>
      <t>指</t>
    </r>
    <r>
      <rPr>
        <sz val="9"/>
        <color indexed="8"/>
        <rFont val="Arial"/>
        <family val="2"/>
      </rPr>
      <t>MES</t>
    </r>
    <r>
      <rPr>
        <sz val="9"/>
        <color indexed="8"/>
        <rFont val="新細明體"/>
        <family val="1"/>
      </rPr>
      <t>中以</t>
    </r>
    <r>
      <rPr>
        <sz val="9"/>
        <color indexed="8"/>
        <rFont val="Arial"/>
        <family val="2"/>
      </rPr>
      <t>"KG""L""M"</t>
    </r>
    <r>
      <rPr>
        <sz val="9"/>
        <color indexed="8"/>
        <rFont val="NSimSun"/>
        <family val="3"/>
      </rPr>
      <t>为单位的</t>
    </r>
    <r>
      <rPr>
        <sz val="9"/>
        <color indexed="8"/>
        <rFont val="Arial"/>
        <family val="2"/>
      </rPr>
      <t>(</t>
    </r>
    <r>
      <rPr>
        <sz val="9"/>
        <color indexed="8"/>
        <rFont val="NSimSun"/>
        <family val="3"/>
      </rPr>
      <t>辅材</t>
    </r>
    <r>
      <rPr>
        <sz val="9"/>
        <color indexed="8"/>
        <rFont val="Arial"/>
        <family val="2"/>
      </rPr>
      <t>),“D”</t>
    </r>
    <r>
      <rPr>
        <sz val="9"/>
        <color indexed="8"/>
        <rFont val="新細明體"/>
        <family val="1"/>
      </rPr>
      <t>指</t>
    </r>
    <r>
      <rPr>
        <sz val="9"/>
        <color indexed="8"/>
        <rFont val="Arial"/>
        <family val="2"/>
      </rPr>
      <t>MES</t>
    </r>
    <r>
      <rPr>
        <sz val="9"/>
        <color indexed="8"/>
        <rFont val="新細明體"/>
        <family val="1"/>
      </rPr>
      <t>中第四等</t>
    </r>
    <r>
      <rPr>
        <sz val="9"/>
        <color indexed="8"/>
        <rFont val="NSimSun"/>
        <family val="3"/>
      </rPr>
      <t>级</t>
    </r>
    <r>
      <rPr>
        <sz val="9"/>
        <color indexed="8"/>
        <rFont val="Arial"/>
        <family val="2"/>
      </rPr>
      <t>(SMD</t>
    </r>
    <r>
      <rPr>
        <sz val="9"/>
        <color indexed="8"/>
        <rFont val="NSimSun"/>
        <family val="3"/>
      </rPr>
      <t>贴</t>
    </r>
    <r>
      <rPr>
        <sz val="9"/>
        <color indexed="8"/>
        <rFont val="新細明體"/>
        <family val="1"/>
      </rPr>
      <t>片材料</t>
    </r>
    <r>
      <rPr>
        <sz val="9"/>
        <color indexed="8"/>
        <rFont val="Arial"/>
        <family val="2"/>
      </rPr>
      <t>)</t>
    </r>
    <r>
      <rPr>
        <sz val="9"/>
        <color indexed="8"/>
        <rFont val="新細明體"/>
        <family val="1"/>
      </rPr>
      <t>。</t>
    </r>
  </si>
  <si>
    <t>A70C-M21OS-RXCC-12B-PTC</t>
    <phoneticPr fontId="21" type="noConversion"/>
  </si>
  <si>
    <t>RX-PTC SMT</t>
    <phoneticPr fontId="21" type="noConversion"/>
  </si>
  <si>
    <t>WAYON</t>
    <phoneticPr fontId="60" type="noConversion"/>
  </si>
  <si>
    <t>0 ohm</t>
    <phoneticPr fontId="11" type="noConversion"/>
  </si>
  <si>
    <t>R23</t>
    <phoneticPr fontId="60" type="noConversion"/>
  </si>
  <si>
    <t>PTC</t>
    <phoneticPr fontId="11" type="noConversion"/>
  </si>
  <si>
    <t>muRata</t>
    <phoneticPr fontId="60" type="noConversion"/>
  </si>
  <si>
    <t>NC</t>
    <phoneticPr fontId="11" type="noConversion"/>
  </si>
  <si>
    <t>C2,D6</t>
    <phoneticPr fontId="60" type="noConversion"/>
  </si>
  <si>
    <t>D5</t>
    <phoneticPr fontId="60" type="noConversion"/>
  </si>
  <si>
    <t>M21OS-RXCC-12B-PTC</t>
    <phoneticPr fontId="11" type="noConversion"/>
  </si>
  <si>
    <t>WS1119QF_WAYON</t>
    <phoneticPr fontId="60" type="noConversion"/>
  </si>
  <si>
    <t>TVS SMD ESD and TVS 15V DFN1006</t>
    <phoneticPr fontId="60" type="noConversion"/>
  </si>
  <si>
    <t>PRF18BG471QB5RB_murata</t>
    <phoneticPr fontId="11" type="noConversion"/>
  </si>
  <si>
    <t>SMD PTC Thermistor, 470ohm,  50%, 1.6x0.8mm</t>
    <phoneticPr fontId="11" type="noConversion"/>
  </si>
  <si>
    <t>SPS</t>
    <phoneticPr fontId="11" type="noConversion"/>
  </si>
  <si>
    <t>A</t>
    <phoneticPr fontId="60" type="noConversion"/>
  </si>
  <si>
    <t>FPCBA</t>
    <phoneticPr fontId="60" type="noConversion"/>
  </si>
  <si>
    <t>FPCB</t>
    <phoneticPr fontId="60" type="noConversion"/>
  </si>
  <si>
    <t>WE1129W5-AT</t>
    <phoneticPr fontId="60" type="noConversion"/>
  </si>
  <si>
    <t>TVS SMD VRWM 24V SOD523</t>
    <phoneticPr fontId="60" type="noConversion"/>
  </si>
  <si>
    <t>A051-WE1129W5-AT</t>
    <phoneticPr fontId="11" type="noConversion"/>
  </si>
  <si>
    <t>EA</t>
    <phoneticPr fontId="11" type="noConversion"/>
  </si>
  <si>
    <t>D1</t>
    <phoneticPr fontId="11" type="noConversion"/>
  </si>
  <si>
    <t>D4</t>
    <phoneticPr fontId="11" type="noConversion"/>
  </si>
  <si>
    <t>SBD Diode</t>
    <phoneticPr fontId="11" type="noConversion"/>
  </si>
  <si>
    <t>A052-KYO-JC-KC2-TypeC</t>
  </si>
  <si>
    <t>A052-KYO-JC-KC2-TypeC</t>
    <phoneticPr fontId="60" type="noConversion"/>
  </si>
  <si>
    <t>KYO-JC-KC2-TypeC</t>
  </si>
  <si>
    <t>JC-KC2 FPCBA</t>
  </si>
  <si>
    <t>052-KYO-JC-KC2-TypeC</t>
  </si>
  <si>
    <t>KYO-JC-KC2-TypeC_260420</t>
  </si>
  <si>
    <t>FPCB 129.80x74.12x0.15, 0.5oz/0.5oz</t>
    <phoneticPr fontId="60" type="noConversion"/>
  </si>
  <si>
    <r>
      <t>CAP SMD 0402 103/</t>
    </r>
    <r>
      <rPr>
        <b/>
        <sz val="9"/>
        <color theme="1"/>
        <rFont val="Arial"/>
        <family val="2"/>
      </rPr>
      <t>50V</t>
    </r>
    <r>
      <rPr>
        <sz val="9"/>
        <color theme="1"/>
        <rFont val="Arial"/>
        <family val="2"/>
      </rPr>
      <t xml:space="preserve"> ±10%~20% 125°</t>
    </r>
    <phoneticPr fontId="11" type="noConversion"/>
  </si>
  <si>
    <t>120-KYO-JC-KC2</t>
  </si>
  <si>
    <t>A120-KYO-JC-KC2</t>
  </si>
  <si>
    <t>A30C-KYO-JC-KC2</t>
  </si>
  <si>
    <t>A061-LAB-KYO-JC-KC2</t>
  </si>
  <si>
    <t>Label PET 40*20*0.15,lot lable black for JC-KC2</t>
  </si>
  <si>
    <t>Kyocera KC-T308 Jacket</t>
    <phoneticPr fontId="21" type="noConversion"/>
  </si>
  <si>
    <t>MTS Jacket for Kyocera KC-T308 with TypeC, Power</t>
  </si>
  <si>
    <r>
      <t>20*8mm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R2</t>
    </r>
    <r>
      <rPr>
        <sz val="9"/>
        <color theme="1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</si>
  <si>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智信</t>
    </r>
  </si>
  <si>
    <t>KYO-JC-KC2</t>
    <phoneticPr fontId="21" type="noConversion"/>
  </si>
  <si>
    <t>Kyocera KC-T308 Jacket</t>
    <phoneticPr fontId="21" type="noConversion"/>
  </si>
  <si>
    <t>MTS Jacket for Kyocera KC-T308 with TypeC, Power</t>
    <phoneticPr fontId="21" type="noConversion"/>
  </si>
  <si>
    <t>A30C-KYO-JC-KC2</t>
    <phoneticPr fontId="21" type="noConversion"/>
  </si>
  <si>
    <t>A057-KYO-JC-KC2</t>
    <phoneticPr fontId="21" type="noConversion"/>
  </si>
  <si>
    <t>A052-KYO-JC-KC2-TypeC</t>
    <phoneticPr fontId="21" type="noConversion"/>
  </si>
  <si>
    <t>JC-KC2 FPCBA</t>
    <phoneticPr fontId="21" type="noConversion"/>
  </si>
  <si>
    <t>A053-KYO-JC-KC2-MY1</t>
    <phoneticPr fontId="21" type="noConversion"/>
  </si>
  <si>
    <t>PC 140*210*0.25 Black for KYO-JC-KC2</t>
    <phoneticPr fontId="21" type="noConversion"/>
  </si>
  <si>
    <t>A120-KYO-JC-KC2</t>
    <phoneticPr fontId="21" type="noConversion"/>
  </si>
  <si>
    <t>15) Stick barcode label on Bubble PE bag</t>
    <phoneticPr fontId="54" type="noConversion"/>
  </si>
  <si>
    <t>A063-PEBAG2535</t>
  </si>
  <si>
    <t>PE bag</t>
  </si>
  <si>
    <t>Poly bag 250*350mm</t>
  </si>
  <si>
    <t>TLD</t>
  </si>
  <si>
    <t>iBox</t>
    <phoneticPr fontId="21" type="noConversion"/>
  </si>
  <si>
    <t>with printing</t>
    <phoneticPr fontId="21" type="noConversion"/>
  </si>
  <si>
    <t xml:space="preserve">A053-MG0009-1 </t>
  </si>
  <si>
    <t>12pi x 1.5T NdFeB N48M, Ni</t>
  </si>
  <si>
    <t>A053-MG0043</t>
  </si>
  <si>
    <t>A60C-KYO-JC-KC2-TypeC</t>
    <phoneticPr fontId="21" type="noConversion"/>
  </si>
  <si>
    <t>A052-M21OS-RXCC-12B-PTC</t>
    <phoneticPr fontId="21" type="noConversion"/>
  </si>
  <si>
    <t>A051-TVS0030</t>
    <phoneticPr fontId="60" type="noConversion"/>
  </si>
  <si>
    <t>A051-PTC0005</t>
    <phoneticPr fontId="11" type="noConversion"/>
  </si>
  <si>
    <t>A051-RA0RF</t>
  </si>
  <si>
    <t>Resistor</t>
  </si>
  <si>
    <t>RES,1005(0402),0R,F</t>
  </si>
  <si>
    <t>厚声</t>
    <phoneticPr fontId="11" type="noConversion"/>
  </si>
  <si>
    <t>A061-LAB-CARTON</t>
    <phoneticPr fontId="21" type="noConversion"/>
  </si>
  <si>
    <r>
      <t xml:space="preserve">Outer carton label </t>
    </r>
    <r>
      <rPr>
        <sz val="10"/>
        <color rgb="FF000000"/>
        <rFont val="宋体"/>
        <family val="3"/>
        <charset val="134"/>
      </rPr>
      <t>三防热敏纸</t>
    </r>
    <r>
      <rPr>
        <sz val="10"/>
        <color rgb="FF000000"/>
        <rFont val="Arial"/>
        <family val="2"/>
      </rPr>
      <t xml:space="preserve"> 100*80mm</t>
    </r>
    <phoneticPr fontId="21" type="noConversion"/>
  </si>
  <si>
    <t>MNS</t>
    <phoneticPr fontId="21" type="noConversion"/>
  </si>
  <si>
    <t>Manual</t>
    <phoneticPr fontId="21" type="noConversion"/>
  </si>
  <si>
    <t>A3 Manual</t>
    <phoneticPr fontId="21" type="noConversion"/>
  </si>
  <si>
    <t>智信</t>
    <phoneticPr fontId="21" type="noConversion"/>
  </si>
  <si>
    <t>A068-CB313120</t>
  </si>
  <si>
    <r>
      <rPr>
        <sz val="10"/>
        <color rgb="FF000000"/>
        <rFont val="Arial"/>
        <family val="2"/>
      </rPr>
      <t xml:space="preserve">Caton Box </t>
    </r>
    <r>
      <rPr>
        <sz val="10"/>
        <color rgb="FF000000"/>
        <rFont val="宋体"/>
        <family val="3"/>
        <charset val="134"/>
      </rPr>
      <t>五层</t>
    </r>
    <r>
      <rPr>
        <sz val="10"/>
        <color rgb="FF000000"/>
        <rFont val="Arial"/>
        <family val="2"/>
      </rPr>
      <t>AB</t>
    </r>
    <r>
      <rPr>
        <sz val="10"/>
        <color rgb="FF000000"/>
        <rFont val="宋体"/>
        <family val="3"/>
        <charset val="134"/>
      </rPr>
      <t>楞</t>
    </r>
    <r>
      <rPr>
        <sz val="10"/>
        <color rgb="FF000000"/>
        <rFont val="Arial"/>
        <family val="2"/>
      </rPr>
      <t>310*310*200mm</t>
    </r>
  </si>
  <si>
    <t>A052-MTS-SS-ZS1-Plat</t>
  </si>
  <si>
    <t>PCB  Plat</t>
  </si>
  <si>
    <t>FR-4 Black 50*8*1.2mm</t>
  </si>
  <si>
    <t>WYD</t>
    <phoneticPr fontId="21" type="noConversion"/>
  </si>
  <si>
    <t>A063-PEBAG0507</t>
  </si>
  <si>
    <t>PE  Bag</t>
  </si>
  <si>
    <t>PE bag 50mm*70mm</t>
  </si>
  <si>
    <t>TLD</t>
    <phoneticPr fontId="21" type="noConversion"/>
  </si>
  <si>
    <t>B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</si>
</sst>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&quot;￥&quot;#,##0;[Red]&quot;￥&quot;\-#,##0"/>
    <numFmt numFmtId="179" formatCode="_-[$$-409]* #,##0.00_ ;_-[$$-409]* \-#,##0.00\ ;_-[$$-409]* &quot;-&quot;??_ ;_-@_ "/>
    <numFmt numFmtId="180" formatCode="yy&quot;-&quot;m&quot;-&quot;d;@"/>
    <numFmt numFmtId="181" formatCode="[$USD]\ #,##0.0"/>
    <numFmt numFmtId="182" formatCode="[$USD]\ #,##0.00_);[Red]\([$USD]\ #,##0.00\)"/>
    <numFmt numFmtId="183" formatCode="0_);[Red]\(0\)"/>
    <numFmt numFmtId="184" formatCode="[$USD]\ #,##0.0000"/>
    <numFmt numFmtId="185" formatCode="_ * #,##0_ ;_ * \-#,##0_ ;_ * &quot;-&quot;??_ ;_ @_ "/>
    <numFmt numFmtId="186" formatCode="#,##0_ "/>
    <numFmt numFmtId="187" formatCode="yyyy\-mm\-dd;@"/>
    <numFmt numFmtId="188" formatCode="0.000"/>
    <numFmt numFmtId="189" formatCode="#,##0.00_ "/>
    <numFmt numFmtId="190" formatCode="0.0000_ "/>
    <numFmt numFmtId="191" formatCode="0.0000"/>
    <numFmt numFmtId="192" formatCode="0.000_ "/>
    <numFmt numFmtId="193" formatCode="_ [$¥-804]* #,##0.00_ ;_ [$¥-804]* \-#,##0.00_ ;_ [$¥-804]* &quot;-&quot;??_ ;_ @_ "/>
  </numFmts>
  <fonts count="74">
    <font>
      <sz val="11"/>
      <color theme="1"/>
      <name val="Arial"/>
      <charset val="129"/>
    </font>
    <font>
      <sz val="11"/>
      <color theme="1"/>
      <name val="맑은 고딕"/>
      <family val="2"/>
      <scheme val="minor"/>
    </font>
    <font>
      <sz val="11"/>
      <name val="Arial"/>
      <family val="2"/>
    </font>
    <font>
      <sz val="2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宋体"/>
      <family val="3"/>
      <charset val="134"/>
    </font>
    <font>
      <sz val="10"/>
      <name val="Arial"/>
      <family val="2"/>
    </font>
    <font>
      <sz val="9"/>
      <color indexed="8"/>
      <name val="Arial"/>
      <family val="2"/>
    </font>
    <font>
      <i/>
      <u/>
      <sz val="9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name val="맑은 고딕"/>
      <family val="2"/>
    </font>
    <font>
      <sz val="11"/>
      <color theme="1"/>
      <name val="Arial"/>
      <family val="2"/>
    </font>
    <font>
      <sz val="11"/>
      <name val="ＭＳ Ｐゴシック"/>
      <family val="2"/>
    </font>
    <font>
      <sz val="11"/>
      <color theme="1"/>
      <name val="맑은 고딕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indexed="8"/>
      <name val="GulimChe"/>
      <family val="3"/>
      <charset val="129"/>
    </font>
    <font>
      <sz val="12"/>
      <name val="新細明體"/>
      <family val="1"/>
    </font>
    <font>
      <sz val="9"/>
      <name val="宋体"/>
      <family val="3"/>
      <charset val="134"/>
    </font>
    <font>
      <sz val="11"/>
      <name val="돋움"/>
      <family val="2"/>
    </font>
    <font>
      <sz val="11"/>
      <name val="돋움"/>
      <family val="2"/>
    </font>
    <font>
      <sz val="11"/>
      <color theme="1"/>
      <name val="맑은 고딕"/>
      <family val="2"/>
    </font>
    <font>
      <sz val="11"/>
      <color indexed="8"/>
      <name val="맑은 고딕"/>
      <family val="2"/>
    </font>
    <font>
      <sz val="11"/>
      <color theme="1"/>
      <name val="宋体"/>
      <family val="3"/>
      <charset val="134"/>
    </font>
    <font>
      <sz val="10"/>
      <name val="굴림체"/>
      <family val="3"/>
      <charset val="129"/>
    </font>
    <font>
      <sz val="9"/>
      <color indexed="8"/>
      <name val="宋体"/>
      <family val="3"/>
      <charset val="134"/>
    </font>
    <font>
      <sz val="9"/>
      <name val="맑은 고딕"/>
      <family val="2"/>
    </font>
    <font>
      <sz val="9"/>
      <color indexed="8"/>
      <name val="맑은 고딕"/>
      <family val="2"/>
    </font>
    <font>
      <sz val="9"/>
      <color indexed="8"/>
      <name val="NSimSun"/>
      <family val="3"/>
    </font>
    <font>
      <sz val="9"/>
      <color indexed="8"/>
      <name val="新細明體"/>
      <family val="1"/>
    </font>
    <font>
      <sz val="10"/>
      <color rgb="FF000000"/>
      <name val="宋体"/>
      <family val="3"/>
      <charset val="134"/>
    </font>
    <font>
      <sz val="9"/>
      <color rgb="FFFF0000"/>
      <name val="Arial"/>
      <family val="2"/>
    </font>
    <font>
      <sz val="11"/>
      <color theme="1"/>
      <name val="맑은 고딕"/>
      <family val="2"/>
      <charset val="134"/>
      <scheme val="minor"/>
    </font>
    <font>
      <b/>
      <sz val="14"/>
      <color theme="1"/>
      <name val="Arial"/>
      <family val="2"/>
    </font>
    <font>
      <sz val="8"/>
      <name val="맑은 고딕"/>
      <family val="2"/>
      <charset val="129"/>
      <scheme val="minor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theme="1"/>
      <name val="宋体"/>
      <family val="3"/>
      <charset val="134"/>
    </font>
    <font>
      <sz val="11"/>
      <color theme="1"/>
      <name val="Arial"/>
      <family val="2"/>
      <charset val="129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1"/>
      <name val="돋움"/>
      <family val="2"/>
      <charset val="129"/>
    </font>
    <font>
      <u/>
      <sz val="9"/>
      <name val="Arial"/>
      <family val="2"/>
    </font>
    <font>
      <sz val="8"/>
      <name val="Arial"/>
      <family val="2"/>
      <charset val="129"/>
    </font>
    <font>
      <sz val="9"/>
      <name val="맑은 고딕"/>
      <family val="3"/>
      <charset val="129"/>
    </font>
    <font>
      <sz val="11"/>
      <name val="돋움"/>
      <family val="3"/>
      <charset val="129"/>
    </font>
    <font>
      <sz val="12"/>
      <name val="新細明體"/>
      <family val="1"/>
      <charset val="136"/>
    </font>
    <font>
      <sz val="8"/>
      <name val="돋움"/>
      <family val="3"/>
      <charset val="129"/>
    </font>
    <font>
      <sz val="8"/>
      <name val="돋움"/>
      <family val="2"/>
      <charset val="129"/>
    </font>
    <font>
      <i/>
      <sz val="9"/>
      <name val="Arial"/>
      <family val="2"/>
    </font>
    <font>
      <sz val="9"/>
      <name val="맑은 고딕"/>
      <family val="3"/>
      <charset val="134"/>
      <scheme val="minor"/>
    </font>
    <font>
      <sz val="11"/>
      <name val="宋体"/>
      <family val="2"/>
    </font>
    <font>
      <b/>
      <sz val="20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8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9"/>
      <color theme="1"/>
      <name val="맑은 고딕"/>
      <family val="3"/>
      <charset val="129"/>
    </font>
    <font>
      <b/>
      <sz val="9"/>
      <color indexed="8"/>
      <name val="맑은 고딕"/>
      <family val="3"/>
      <charset val="134"/>
      <scheme val="major"/>
    </font>
    <font>
      <b/>
      <sz val="9"/>
      <name val="宋体"/>
      <family val="3"/>
      <charset val="134"/>
    </font>
    <font>
      <sz val="9"/>
      <color theme="1" tint="4.9989318521683403E-2"/>
      <name val="Arial"/>
      <family val="2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b/>
      <i/>
      <sz val="9"/>
      <color indexed="8"/>
      <name val="Arial"/>
      <family val="2"/>
    </font>
    <font>
      <b/>
      <i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theme="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5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1">
    <xf numFmtId="179" fontId="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179" fontId="15" fillId="0" borderId="0">
      <alignment vertical="center"/>
    </xf>
    <xf numFmtId="180" fontId="16" fillId="0" borderId="0">
      <alignment vertical="center"/>
    </xf>
    <xf numFmtId="179" fontId="17" fillId="0" borderId="0"/>
    <xf numFmtId="179" fontId="17" fillId="0" borderId="0"/>
    <xf numFmtId="179" fontId="16" fillId="0" borderId="0">
      <alignment vertical="center"/>
    </xf>
    <xf numFmtId="41" fontId="18" fillId="0" borderId="0">
      <alignment vertical="center"/>
    </xf>
    <xf numFmtId="180" fontId="16" fillId="0" borderId="0">
      <alignment vertical="center"/>
    </xf>
    <xf numFmtId="179" fontId="19" fillId="0" borderId="0"/>
    <xf numFmtId="180" fontId="16" fillId="0" borderId="0">
      <alignment vertical="center"/>
    </xf>
    <xf numFmtId="180" fontId="16" fillId="0" borderId="0">
      <alignment vertical="center"/>
    </xf>
    <xf numFmtId="180" fontId="16" fillId="0" borderId="0">
      <alignment vertical="center"/>
    </xf>
    <xf numFmtId="177" fontId="16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9" fontId="21" fillId="5" borderId="0">
      <alignment vertical="center"/>
    </xf>
    <xf numFmtId="49" fontId="21" fillId="5" borderId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179" fontId="5" fillId="0" borderId="0"/>
    <xf numFmtId="179" fontId="20" fillId="0" borderId="0"/>
    <xf numFmtId="179" fontId="20" fillId="0" borderId="0">
      <alignment vertical="center"/>
    </xf>
    <xf numFmtId="179" fontId="22" fillId="0" borderId="0">
      <alignment vertical="center"/>
    </xf>
    <xf numFmtId="180" fontId="22" fillId="0" borderId="0">
      <alignment vertical="center"/>
    </xf>
    <xf numFmtId="179" fontId="23" fillId="0" borderId="0">
      <alignment vertical="center"/>
    </xf>
    <xf numFmtId="178" fontId="22" fillId="0" borderId="0">
      <alignment vertical="center"/>
    </xf>
    <xf numFmtId="179" fontId="22" fillId="0" borderId="0">
      <alignment vertical="center"/>
    </xf>
    <xf numFmtId="180" fontId="20" fillId="0" borderId="0">
      <alignment vertical="center"/>
    </xf>
    <xf numFmtId="179" fontId="20" fillId="0" borderId="0">
      <alignment vertical="center"/>
    </xf>
    <xf numFmtId="180" fontId="22" fillId="0" borderId="0"/>
    <xf numFmtId="179" fontId="22" fillId="0" borderId="0"/>
    <xf numFmtId="179" fontId="22" fillId="0" borderId="0"/>
    <xf numFmtId="179" fontId="20" fillId="0" borderId="0"/>
    <xf numFmtId="179" fontId="24" fillId="0" borderId="0">
      <alignment vertical="center"/>
    </xf>
    <xf numFmtId="179" fontId="25" fillId="0" borderId="0">
      <alignment vertical="center"/>
    </xf>
    <xf numFmtId="179" fontId="26" fillId="0" borderId="0">
      <alignment vertical="center"/>
    </xf>
    <xf numFmtId="179" fontId="26" fillId="0" borderId="0">
      <alignment vertical="center"/>
    </xf>
    <xf numFmtId="179" fontId="17" fillId="0" borderId="0">
      <alignment vertical="center"/>
    </xf>
    <xf numFmtId="179" fontId="17" fillId="0" borderId="0">
      <alignment vertical="center"/>
    </xf>
    <xf numFmtId="179" fontId="20" fillId="0" borderId="0">
      <alignment vertical="center"/>
    </xf>
    <xf numFmtId="180" fontId="20" fillId="0" borderId="0">
      <alignment vertical="center"/>
    </xf>
    <xf numFmtId="176" fontId="17" fillId="0" borderId="0"/>
    <xf numFmtId="179" fontId="20" fillId="0" borderId="0">
      <alignment vertical="center"/>
    </xf>
    <xf numFmtId="179" fontId="18" fillId="0" borderId="0">
      <alignment vertical="center"/>
    </xf>
    <xf numFmtId="179" fontId="16" fillId="0" borderId="0">
      <alignment vertical="center"/>
    </xf>
    <xf numFmtId="179" fontId="16" fillId="0" borderId="0">
      <alignment vertical="center"/>
    </xf>
    <xf numFmtId="179" fontId="20" fillId="0" borderId="0">
      <alignment vertical="center"/>
    </xf>
    <xf numFmtId="179" fontId="16" fillId="0" borderId="0">
      <alignment vertical="center"/>
    </xf>
    <xf numFmtId="179" fontId="27" fillId="0" borderId="0"/>
    <xf numFmtId="179" fontId="35" fillId="0" borderId="0">
      <alignment vertical="center"/>
    </xf>
    <xf numFmtId="177" fontId="41" fillId="0" borderId="0" applyFont="0" applyFill="0" applyBorder="0" applyAlignment="0" applyProtection="0">
      <alignment vertical="center"/>
    </xf>
    <xf numFmtId="179" fontId="35" fillId="0" borderId="0">
      <alignment vertical="center"/>
    </xf>
    <xf numFmtId="179" fontId="45" fillId="0" borderId="0">
      <alignment vertical="center"/>
    </xf>
    <xf numFmtId="179" fontId="49" fillId="0" borderId="0">
      <alignment vertical="center"/>
    </xf>
    <xf numFmtId="179" fontId="50" fillId="0" borderId="0">
      <alignment vertical="center"/>
    </xf>
    <xf numFmtId="180" fontId="45" fillId="0" borderId="0">
      <alignment vertical="center"/>
    </xf>
    <xf numFmtId="179" fontId="49" fillId="0" borderId="0">
      <alignment vertical="center"/>
    </xf>
    <xf numFmtId="180" fontId="49" fillId="0" borderId="0">
      <alignment vertical="center"/>
    </xf>
    <xf numFmtId="180" fontId="45" fillId="0" borderId="0">
      <alignment vertical="center"/>
    </xf>
    <xf numFmtId="0" fontId="16" fillId="0" borderId="0">
      <alignment vertical="center"/>
    </xf>
    <xf numFmtId="182" fontId="35" fillId="0" borderId="0">
      <alignment vertical="center"/>
    </xf>
    <xf numFmtId="181" fontId="45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180" fontId="16" fillId="0" borderId="0">
      <alignment vertical="center"/>
    </xf>
    <xf numFmtId="182" fontId="49" fillId="0" borderId="0">
      <alignment vertical="center"/>
    </xf>
    <xf numFmtId="180" fontId="16" fillId="0" borderId="0">
      <alignment vertical="center"/>
    </xf>
    <xf numFmtId="180" fontId="16" fillId="0" borderId="0">
      <alignment vertical="center"/>
    </xf>
    <xf numFmtId="182" fontId="49" fillId="0" borderId="0">
      <alignment vertical="center"/>
    </xf>
    <xf numFmtId="182" fontId="50" fillId="0" borderId="0">
      <alignment vertical="center"/>
    </xf>
    <xf numFmtId="182" fontId="20" fillId="0" borderId="0">
      <alignment vertical="center"/>
    </xf>
    <xf numFmtId="182" fontId="20" fillId="0" borderId="0">
      <alignment vertical="center"/>
    </xf>
    <xf numFmtId="182" fontId="20" fillId="0" borderId="0">
      <alignment vertical="center"/>
    </xf>
    <xf numFmtId="182" fontId="16" fillId="0" borderId="0">
      <alignment vertical="center"/>
    </xf>
    <xf numFmtId="182" fontId="49" fillId="0" borderId="0">
      <alignment vertical="center"/>
    </xf>
    <xf numFmtId="182" fontId="16" fillId="0" borderId="0">
      <alignment vertical="center"/>
    </xf>
    <xf numFmtId="41" fontId="18" fillId="0" borderId="0">
      <alignment vertical="center"/>
    </xf>
    <xf numFmtId="182" fontId="20" fillId="0" borderId="0">
      <alignment vertical="center"/>
    </xf>
    <xf numFmtId="182" fontId="20" fillId="0" borderId="0">
      <alignment vertical="center"/>
    </xf>
    <xf numFmtId="182" fontId="16" fillId="0" borderId="0">
      <alignment vertical="center"/>
    </xf>
    <xf numFmtId="180" fontId="20" fillId="0" borderId="0">
      <alignment vertical="center"/>
    </xf>
    <xf numFmtId="182" fontId="49" fillId="0" borderId="0"/>
    <xf numFmtId="0" fontId="66" fillId="0" borderId="0"/>
    <xf numFmtId="182" fontId="22" fillId="0" borderId="0">
      <alignment vertical="center"/>
    </xf>
    <xf numFmtId="182" fontId="18" fillId="0" borderId="0">
      <alignment vertical="center"/>
    </xf>
    <xf numFmtId="0" fontId="67" fillId="0" borderId="0">
      <alignment vertical="center"/>
    </xf>
    <xf numFmtId="176" fontId="16" fillId="0" borderId="0" applyFont="0" applyFill="0" applyBorder="0" applyAlignment="0" applyProtection="0">
      <alignment vertical="center"/>
    </xf>
    <xf numFmtId="180" fontId="72" fillId="6" borderId="0" applyNumberFormat="0" applyBorder="0" applyAlignment="0" applyProtection="0">
      <alignment vertical="center"/>
    </xf>
    <xf numFmtId="0" fontId="16" fillId="0" borderId="0">
      <alignment vertical="center"/>
    </xf>
    <xf numFmtId="182" fontId="35" fillId="0" borderId="0">
      <alignment vertical="center"/>
    </xf>
    <xf numFmtId="182" fontId="17" fillId="0" borderId="0"/>
    <xf numFmtId="182" fontId="35" fillId="0" borderId="0">
      <alignment vertical="center"/>
    </xf>
    <xf numFmtId="0" fontId="35" fillId="0" borderId="0">
      <alignment vertical="center"/>
    </xf>
    <xf numFmtId="0" fontId="16" fillId="0" borderId="0">
      <alignment vertical="center"/>
    </xf>
    <xf numFmtId="180" fontId="72" fillId="0" borderId="0">
      <alignment vertical="center"/>
    </xf>
    <xf numFmtId="182" fontId="16" fillId="0" borderId="0">
      <alignment vertical="center"/>
    </xf>
    <xf numFmtId="180" fontId="16" fillId="0" borderId="0">
      <alignment vertical="center"/>
    </xf>
    <xf numFmtId="180" fontId="72" fillId="0" borderId="0">
      <alignment vertical="center"/>
    </xf>
    <xf numFmtId="182" fontId="72" fillId="0" borderId="0">
      <alignment vertical="center"/>
    </xf>
    <xf numFmtId="180" fontId="16" fillId="0" borderId="0">
      <alignment vertical="center"/>
    </xf>
    <xf numFmtId="0" fontId="66" fillId="0" borderId="0"/>
    <xf numFmtId="180" fontId="22" fillId="0" borderId="0">
      <alignment vertical="center"/>
    </xf>
    <xf numFmtId="182" fontId="49" fillId="0" borderId="0">
      <alignment vertical="center"/>
    </xf>
    <xf numFmtId="186" fontId="49" fillId="0" borderId="0">
      <alignment vertical="center"/>
    </xf>
    <xf numFmtId="179" fontId="22" fillId="0" borderId="0">
      <alignment vertical="center"/>
    </xf>
    <xf numFmtId="180" fontId="45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2" fontId="22" fillId="0" borderId="0">
      <alignment vertical="center"/>
    </xf>
    <xf numFmtId="182" fontId="49" fillId="0" borderId="0">
      <alignment vertical="center"/>
    </xf>
    <xf numFmtId="182" fontId="20" fillId="0" borderId="0">
      <alignment vertical="center"/>
    </xf>
    <xf numFmtId="180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0" fontId="50" fillId="0" borderId="0">
      <alignment vertical="center"/>
    </xf>
    <xf numFmtId="180" fontId="20" fillId="0" borderId="0">
      <alignment vertical="center"/>
    </xf>
    <xf numFmtId="182" fontId="49" fillId="0" borderId="0"/>
    <xf numFmtId="182" fontId="22" fillId="0" borderId="0"/>
    <xf numFmtId="182" fontId="22" fillId="0" borderId="0"/>
    <xf numFmtId="182" fontId="49" fillId="0" borderId="0"/>
    <xf numFmtId="182" fontId="22" fillId="0" borderId="0"/>
    <xf numFmtId="180" fontId="45" fillId="0" borderId="0"/>
    <xf numFmtId="181" fontId="22" fillId="0" borderId="0"/>
    <xf numFmtId="181" fontId="22" fillId="0" borderId="0"/>
    <xf numFmtId="182" fontId="49" fillId="0" borderId="0"/>
    <xf numFmtId="182" fontId="22" fillId="0" borderId="0"/>
    <xf numFmtId="182" fontId="22" fillId="0" borderId="0"/>
    <xf numFmtId="181" fontId="22" fillId="0" borderId="0"/>
    <xf numFmtId="181" fontId="22" fillId="0" borderId="0"/>
    <xf numFmtId="184" fontId="49" fillId="0" borderId="0"/>
    <xf numFmtId="182" fontId="50" fillId="0" borderId="0">
      <alignment vertical="center"/>
    </xf>
    <xf numFmtId="182" fontId="50" fillId="0" borderId="0">
      <alignment vertical="center"/>
    </xf>
    <xf numFmtId="180" fontId="50" fillId="0" borderId="0">
      <alignment vertical="center"/>
    </xf>
    <xf numFmtId="182" fontId="20" fillId="0" borderId="0">
      <alignment vertical="center"/>
    </xf>
    <xf numFmtId="182" fontId="49" fillId="0" borderId="0">
      <alignment vertical="center"/>
    </xf>
    <xf numFmtId="182" fontId="49" fillId="0" borderId="0">
      <alignment vertical="center"/>
    </xf>
    <xf numFmtId="184" fontId="20" fillId="0" borderId="0">
      <alignment vertical="center"/>
    </xf>
    <xf numFmtId="182" fontId="50" fillId="0" borderId="0">
      <alignment vertical="center"/>
    </xf>
    <xf numFmtId="184" fontId="20" fillId="0" borderId="0">
      <alignment vertical="center"/>
    </xf>
    <xf numFmtId="182" fontId="5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2" fontId="50" fillId="0" borderId="0">
      <alignment vertical="center"/>
    </xf>
    <xf numFmtId="182" fontId="20" fillId="0" borderId="0">
      <alignment vertical="center"/>
    </xf>
    <xf numFmtId="182" fontId="20" fillId="0" borderId="0">
      <alignment vertical="center"/>
    </xf>
    <xf numFmtId="180" fontId="50" fillId="0" borderId="0">
      <alignment vertical="center"/>
    </xf>
    <xf numFmtId="180" fontId="20" fillId="0" borderId="0">
      <alignment vertical="center"/>
    </xf>
    <xf numFmtId="182" fontId="20" fillId="0" borderId="0">
      <alignment vertical="center"/>
    </xf>
    <xf numFmtId="181" fontId="20" fillId="0" borderId="0">
      <alignment vertical="center"/>
    </xf>
    <xf numFmtId="182" fontId="5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2" fontId="20" fillId="0" borderId="0">
      <alignment vertical="center"/>
    </xf>
    <xf numFmtId="180" fontId="50" fillId="0" borderId="0">
      <alignment vertical="center"/>
    </xf>
    <xf numFmtId="180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0" fontId="16" fillId="0" borderId="0">
      <alignment vertical="center"/>
    </xf>
    <xf numFmtId="184" fontId="16" fillId="0" borderId="0">
      <alignment vertical="center"/>
    </xf>
    <xf numFmtId="179" fontId="16" fillId="0" borderId="0">
      <alignment vertical="center"/>
    </xf>
    <xf numFmtId="182" fontId="16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79" fontId="20" fillId="0" borderId="0">
      <alignment vertical="center"/>
    </xf>
    <xf numFmtId="182" fontId="20" fillId="0" borderId="0">
      <alignment vertical="center"/>
    </xf>
    <xf numFmtId="181" fontId="20" fillId="0" borderId="0">
      <alignment vertical="center"/>
    </xf>
    <xf numFmtId="182" fontId="50" fillId="0" borderId="0">
      <alignment vertical="center"/>
    </xf>
    <xf numFmtId="184" fontId="20" fillId="0" borderId="0">
      <alignment vertical="center"/>
    </xf>
    <xf numFmtId="182" fontId="50" fillId="0" borderId="0">
      <alignment vertical="center"/>
    </xf>
    <xf numFmtId="181" fontId="18" fillId="0" borderId="0">
      <alignment vertical="center"/>
    </xf>
    <xf numFmtId="184" fontId="20" fillId="0" borderId="0">
      <alignment vertical="center"/>
    </xf>
    <xf numFmtId="182" fontId="20" fillId="0" borderId="0">
      <alignment vertical="center"/>
    </xf>
    <xf numFmtId="182" fontId="20" fillId="0" borderId="0">
      <alignment vertical="center"/>
    </xf>
    <xf numFmtId="182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0" fontId="20" fillId="0" borderId="0">
      <alignment vertical="center"/>
    </xf>
    <xf numFmtId="182" fontId="20" fillId="0" borderId="0">
      <alignment vertical="center"/>
    </xf>
    <xf numFmtId="179" fontId="14" fillId="0" borderId="0">
      <alignment vertical="center"/>
    </xf>
    <xf numFmtId="0" fontId="1" fillId="0" borderId="0"/>
  </cellStyleXfs>
  <cellXfs count="401">
    <xf numFmtId="179" fontId="0" fillId="0" borderId="0" xfId="0">
      <alignment vertical="center"/>
    </xf>
    <xf numFmtId="0" fontId="2" fillId="0" borderId="0" xfId="0" applyNumberFormat="1" applyFont="1">
      <alignment vertical="center"/>
    </xf>
    <xf numFmtId="179" fontId="2" fillId="0" borderId="0" xfId="0" applyFont="1">
      <alignment vertical="center"/>
    </xf>
    <xf numFmtId="179" fontId="5" fillId="0" borderId="3" xfId="25" applyNumberFormat="1" applyFont="1" applyBorder="1" applyAlignment="1">
      <alignment horizontal="left" vertical="center" wrapText="1"/>
    </xf>
    <xf numFmtId="179" fontId="5" fillId="0" borderId="4" xfId="25" applyNumberFormat="1" applyFont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179" fontId="5" fillId="0" borderId="0" xfId="25" applyNumberFormat="1" applyFont="1" applyAlignment="1">
      <alignment horizontal="center" vertical="center" wrapText="1"/>
    </xf>
    <xf numFmtId="179" fontId="5" fillId="0" borderId="0" xfId="25" applyNumberFormat="1" applyFont="1" applyAlignment="1">
      <alignment vertical="center" wrapText="1"/>
    </xf>
    <xf numFmtId="179" fontId="5" fillId="0" borderId="0" xfId="25" applyNumberFormat="1" applyFont="1" applyAlignment="1">
      <alignment horizontal="left" vertical="center" wrapText="1"/>
    </xf>
    <xf numFmtId="0" fontId="5" fillId="0" borderId="0" xfId="25" applyNumberFormat="1" applyFont="1" applyAlignment="1">
      <alignment vertical="center" wrapText="1"/>
    </xf>
    <xf numFmtId="0" fontId="4" fillId="0" borderId="4" xfId="25" applyNumberFormat="1" applyFont="1" applyBorder="1" applyAlignment="1">
      <alignment horizontal="center" vertical="center" wrapText="1"/>
    </xf>
    <xf numFmtId="179" fontId="4" fillId="0" borderId="4" xfId="25" applyNumberFormat="1" applyFont="1" applyBorder="1" applyAlignment="1">
      <alignment horizontal="center" vertical="center" wrapText="1"/>
    </xf>
    <xf numFmtId="179" fontId="4" fillId="0" borderId="4" xfId="12" applyNumberFormat="1" applyFont="1" applyBorder="1" applyAlignment="1">
      <alignment horizontal="center" vertical="center" wrapText="1"/>
    </xf>
    <xf numFmtId="179" fontId="4" fillId="0" borderId="4" xfId="25" applyNumberFormat="1" applyFont="1" applyBorder="1" applyAlignment="1">
      <alignment horizontal="center" wrapText="1"/>
    </xf>
    <xf numFmtId="0" fontId="5" fillId="2" borderId="4" xfId="1" applyNumberFormat="1" applyFont="1" applyFill="1" applyBorder="1" applyAlignment="1">
      <alignment horizontal="center" vertical="center" wrapText="1"/>
    </xf>
    <xf numFmtId="0" fontId="5" fillId="2" borderId="4" xfId="42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179" fontId="6" fillId="2" borderId="4" xfId="0" applyFont="1" applyFill="1" applyBorder="1" applyAlignment="1">
      <alignment horizontal="center" vertical="center" wrapText="1"/>
    </xf>
    <xf numFmtId="179" fontId="6" fillId="2" borderId="4" xfId="0" applyFont="1" applyFill="1" applyBorder="1" applyAlignment="1">
      <alignment horizontal="left" vertical="center" wrapText="1"/>
    </xf>
    <xf numFmtId="179" fontId="6" fillId="2" borderId="4" xfId="29" applyNumberFormat="1" applyFont="1" applyFill="1" applyBorder="1" applyAlignment="1">
      <alignment horizontal="center" vertical="center" wrapText="1"/>
    </xf>
    <xf numFmtId="49" fontId="5" fillId="2" borderId="4" xfId="24" applyNumberFormat="1" applyFont="1" applyFill="1" applyBorder="1" applyAlignment="1">
      <alignment horizontal="center" vertical="center" wrapText="1"/>
    </xf>
    <xf numFmtId="3" fontId="5" fillId="2" borderId="4" xfId="48" applyNumberFormat="1" applyFont="1" applyFill="1" applyBorder="1" applyAlignment="1">
      <alignment horizontal="center" vertical="center" wrapText="1"/>
    </xf>
    <xf numFmtId="179" fontId="6" fillId="2" borderId="4" xfId="47" applyFont="1" applyFill="1" applyBorder="1" applyAlignment="1">
      <alignment horizontal="center" vertical="center" wrapText="1"/>
    </xf>
    <xf numFmtId="14" fontId="4" fillId="2" borderId="4" xfId="11" applyNumberFormat="1" applyFont="1" applyFill="1" applyBorder="1" applyAlignment="1">
      <alignment horizontal="center" vertical="center" wrapText="1"/>
    </xf>
    <xf numFmtId="179" fontId="4" fillId="2" borderId="4" xfId="25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/>
    </xf>
    <xf numFmtId="179" fontId="5" fillId="0" borderId="4" xfId="0" applyFont="1" applyBorder="1" applyAlignment="1">
      <alignment horizontal="center" vertical="center"/>
    </xf>
    <xf numFmtId="179" fontId="5" fillId="0" borderId="4" xfId="0" applyFont="1" applyBorder="1" applyAlignment="1">
      <alignment horizontal="left" vertical="center" wrapText="1"/>
    </xf>
    <xf numFmtId="181" fontId="5" fillId="0" borderId="4" xfId="32" applyNumberFormat="1" applyFont="1" applyBorder="1" applyAlignment="1">
      <alignment horizontal="center" vertical="center" wrapText="1"/>
    </xf>
    <xf numFmtId="49" fontId="5" fillId="0" borderId="4" xfId="24" applyNumberFormat="1" applyFont="1" applyBorder="1" applyAlignment="1">
      <alignment horizontal="center" vertical="center" wrapText="1"/>
    </xf>
    <xf numFmtId="3" fontId="5" fillId="0" borderId="4" xfId="48" applyNumberFormat="1" applyFont="1" applyBorder="1" applyAlignment="1">
      <alignment horizontal="center" vertical="center" wrapText="1"/>
    </xf>
    <xf numFmtId="179" fontId="5" fillId="0" borderId="4" xfId="46" applyFont="1" applyBorder="1" applyAlignment="1">
      <alignment horizontal="center" vertical="center" wrapText="1"/>
    </xf>
    <xf numFmtId="14" fontId="4" fillId="0" borderId="4" xfId="11" applyNumberFormat="1" applyFont="1" applyBorder="1" applyAlignment="1">
      <alignment horizontal="center" vertical="center" wrapText="1"/>
    </xf>
    <xf numFmtId="182" fontId="4" fillId="0" borderId="4" xfId="25" applyNumberFormat="1" applyFont="1" applyBorder="1" applyAlignment="1">
      <alignment horizontal="center" vertical="center" wrapText="1"/>
    </xf>
    <xf numFmtId="179" fontId="5" fillId="0" borderId="4" xfId="0" applyFont="1" applyBorder="1" applyAlignment="1">
      <alignment horizontal="center" vertical="center" wrapText="1"/>
    </xf>
    <xf numFmtId="179" fontId="7" fillId="0" borderId="4" xfId="32" applyFont="1" applyBorder="1" applyAlignment="1">
      <alignment horizontal="center" vertical="center" wrapText="1"/>
    </xf>
    <xf numFmtId="179" fontId="5" fillId="0" borderId="4" xfId="32" applyFont="1" applyBorder="1" applyAlignment="1">
      <alignment horizontal="center" vertical="center" wrapText="1"/>
    </xf>
    <xf numFmtId="179" fontId="4" fillId="0" borderId="4" xfId="0" applyFont="1" applyBorder="1" applyAlignment="1">
      <alignment horizontal="center" vertical="center" wrapText="1"/>
    </xf>
    <xf numFmtId="181" fontId="6" fillId="0" borderId="4" xfId="0" applyNumberFormat="1" applyFont="1" applyBorder="1" applyAlignment="1">
      <alignment horizontal="left" vertical="center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179" fontId="5" fillId="0" borderId="4" xfId="29" applyNumberFormat="1" applyFont="1" applyBorder="1" applyAlignment="1">
      <alignment horizontal="center" vertical="center" wrapText="1"/>
    </xf>
    <xf numFmtId="0" fontId="5" fillId="0" borderId="4" xfId="10" applyNumberFormat="1" applyFont="1" applyBorder="1" applyAlignment="1">
      <alignment horizontal="center" vertical="center" wrapText="1"/>
    </xf>
    <xf numFmtId="0" fontId="5" fillId="0" borderId="4" xfId="41" applyNumberFormat="1" applyFont="1" applyBorder="1" applyAlignment="1">
      <alignment horizontal="center" vertical="center" wrapText="1"/>
    </xf>
    <xf numFmtId="181" fontId="6" fillId="0" borderId="4" xfId="0" applyNumberFormat="1" applyFont="1" applyBorder="1" applyAlignment="1">
      <alignment horizontal="center" vertical="center"/>
    </xf>
    <xf numFmtId="49" fontId="5" fillId="0" borderId="4" xfId="10" applyNumberFormat="1" applyFont="1" applyBorder="1" applyAlignment="1">
      <alignment horizontal="center" vertical="center" wrapText="1"/>
    </xf>
    <xf numFmtId="180" fontId="5" fillId="0" borderId="4" xfId="10" applyFont="1" applyBorder="1" applyAlignment="1">
      <alignment horizontal="center" vertical="center" wrapText="1"/>
    </xf>
    <xf numFmtId="179" fontId="5" fillId="0" borderId="4" xfId="47" applyFont="1" applyBorder="1" applyAlignment="1">
      <alignment horizontal="center" vertical="center" wrapText="1"/>
    </xf>
    <xf numFmtId="14" fontId="5" fillId="0" borderId="4" xfId="11" applyNumberFormat="1" applyFont="1" applyBorder="1" applyAlignment="1">
      <alignment horizontal="center" vertical="center" wrapText="1"/>
    </xf>
    <xf numFmtId="0" fontId="9" fillId="0" borderId="5" xfId="25" applyNumberFormat="1" applyFont="1" applyBorder="1" applyAlignment="1">
      <alignment horizontal="center" vertical="center" wrapText="1"/>
    </xf>
    <xf numFmtId="0" fontId="9" fillId="0" borderId="5" xfId="25" applyNumberFormat="1" applyFont="1" applyBorder="1" applyAlignment="1">
      <alignment vertical="center" wrapText="1"/>
    </xf>
    <xf numFmtId="0" fontId="9" fillId="0" borderId="10" xfId="25" applyNumberFormat="1" applyFont="1" applyBorder="1" applyAlignment="1">
      <alignment vertical="center" wrapText="1"/>
    </xf>
    <xf numFmtId="0" fontId="9" fillId="0" borderId="0" xfId="25" applyNumberFormat="1" applyFont="1" applyAlignment="1">
      <alignment horizontal="center" vertical="center" wrapText="1"/>
    </xf>
    <xf numFmtId="0" fontId="9" fillId="0" borderId="0" xfId="25" applyNumberFormat="1" applyFont="1" applyAlignment="1">
      <alignment vertical="center" wrapText="1"/>
    </xf>
    <xf numFmtId="0" fontId="9" fillId="0" borderId="12" xfId="25" applyNumberFormat="1" applyFont="1" applyBorder="1" applyAlignment="1">
      <alignment vertical="center" wrapText="1"/>
    </xf>
    <xf numFmtId="0" fontId="9" fillId="0" borderId="13" xfId="25" applyNumberFormat="1" applyFont="1" applyBorder="1" applyAlignment="1">
      <alignment horizontal="center" vertical="center" wrapText="1"/>
    </xf>
    <xf numFmtId="0" fontId="9" fillId="0" borderId="13" xfId="25" applyNumberFormat="1" applyFont="1" applyBorder="1" applyAlignment="1">
      <alignment vertical="center" wrapText="1"/>
    </xf>
    <xf numFmtId="0" fontId="9" fillId="0" borderId="8" xfId="25" applyNumberFormat="1" applyFont="1" applyBorder="1" applyAlignment="1">
      <alignment vertical="center" wrapText="1"/>
    </xf>
    <xf numFmtId="0" fontId="4" fillId="0" borderId="0" xfId="25" applyNumberFormat="1" applyFont="1" applyAlignment="1">
      <alignment horizontal="center" vertical="center" wrapText="1"/>
    </xf>
    <xf numFmtId="179" fontId="4" fillId="0" borderId="0" xfId="25" applyNumberFormat="1" applyFont="1" applyAlignment="1">
      <alignment horizontal="center" vertical="center" wrapText="1"/>
    </xf>
    <xf numFmtId="179" fontId="4" fillId="0" borderId="0" xfId="25" applyNumberFormat="1" applyFont="1" applyAlignment="1">
      <alignment horizontal="left" vertical="center" wrapText="1"/>
    </xf>
    <xf numFmtId="0" fontId="10" fillId="0" borderId="0" xfId="8" applyNumberFormat="1" applyFont="1" applyAlignment="1">
      <alignment horizontal="left" vertical="center"/>
    </xf>
    <xf numFmtId="179" fontId="4" fillId="0" borderId="0" xfId="8" applyNumberFormat="1" applyFont="1" applyAlignment="1">
      <alignment horizontal="center" vertical="center" wrapText="1"/>
    </xf>
    <xf numFmtId="179" fontId="4" fillId="0" borderId="0" xfId="25" applyNumberFormat="1" applyFont="1" applyAlignment="1">
      <alignment vertical="center" wrapText="1"/>
    </xf>
    <xf numFmtId="179" fontId="2" fillId="0" borderId="0" xfId="25" applyNumberFormat="1" applyFont="1" applyAlignment="1">
      <alignment vertical="center" wrapText="1"/>
    </xf>
    <xf numFmtId="179" fontId="11" fillId="0" borderId="0" xfId="25" applyNumberFormat="1" applyFont="1" applyAlignment="1">
      <alignment horizontal="center" vertical="center" wrapText="1"/>
    </xf>
    <xf numFmtId="179" fontId="2" fillId="0" borderId="0" xfId="25" applyNumberFormat="1" applyFont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center" vertical="center"/>
    </xf>
    <xf numFmtId="0" fontId="5" fillId="0" borderId="4" xfId="44" applyNumberFormat="1" applyFont="1" applyBorder="1" applyAlignment="1">
      <alignment horizontal="center" vertical="center" wrapText="1"/>
    </xf>
    <xf numFmtId="179" fontId="10" fillId="0" borderId="0" xfId="8" applyNumberFormat="1" applyFont="1" applyAlignment="1">
      <alignment horizontal="left" vertical="center"/>
    </xf>
    <xf numFmtId="182" fontId="34" fillId="0" borderId="4" xfId="25" applyNumberFormat="1" applyFont="1" applyBorder="1" applyAlignment="1">
      <alignment horizontal="center" vertical="center" wrapText="1"/>
    </xf>
    <xf numFmtId="179" fontId="34" fillId="0" borderId="4" xfId="25" applyNumberFormat="1" applyFont="1" applyBorder="1" applyAlignment="1">
      <alignment horizontal="center" vertical="center" wrapText="1"/>
    </xf>
    <xf numFmtId="179" fontId="14" fillId="0" borderId="0" xfId="51" applyFont="1">
      <alignment vertical="center"/>
    </xf>
    <xf numFmtId="179" fontId="36" fillId="0" borderId="0" xfId="51" applyFont="1">
      <alignment vertical="center"/>
    </xf>
    <xf numFmtId="179" fontId="38" fillId="0" borderId="0" xfId="51" applyFont="1">
      <alignment vertical="center"/>
    </xf>
    <xf numFmtId="14" fontId="14" fillId="0" borderId="0" xfId="51" applyNumberFormat="1" applyFont="1">
      <alignment vertical="center"/>
    </xf>
    <xf numFmtId="185" fontId="4" fillId="0" borderId="21" xfId="52" applyNumberFormat="1" applyFont="1" applyFill="1" applyBorder="1" applyAlignment="1">
      <alignment horizontal="center" vertical="center" wrapText="1"/>
    </xf>
    <xf numFmtId="179" fontId="4" fillId="0" borderId="4" xfId="51" applyFont="1" applyBorder="1" applyAlignment="1">
      <alignment horizontal="center" vertical="center" wrapText="1"/>
    </xf>
    <xf numFmtId="186" fontId="4" fillId="0" borderId="10" xfId="51" applyNumberFormat="1" applyFont="1" applyBorder="1" applyAlignment="1">
      <alignment horizontal="center" vertical="center" wrapText="1"/>
    </xf>
    <xf numFmtId="179" fontId="42" fillId="0" borderId="4" xfId="51" applyFont="1" applyBorder="1" applyAlignment="1">
      <alignment horizontal="center" vertical="center"/>
    </xf>
    <xf numFmtId="187" fontId="9" fillId="0" borderId="4" xfId="51" applyNumberFormat="1" applyFont="1" applyBorder="1" applyAlignment="1">
      <alignment horizontal="center" vertical="center" wrapText="1"/>
    </xf>
    <xf numFmtId="187" fontId="43" fillId="0" borderId="4" xfId="51" applyNumberFormat="1" applyFont="1" applyBorder="1" applyAlignment="1">
      <alignment horizontal="center" vertical="center" wrapText="1"/>
    </xf>
    <xf numFmtId="179" fontId="44" fillId="0" borderId="4" xfId="51" applyFont="1" applyBorder="1">
      <alignment vertical="center"/>
    </xf>
    <xf numFmtId="2" fontId="39" fillId="0" borderId="1" xfId="51" applyNumberFormat="1" applyFont="1" applyBorder="1" applyAlignment="1">
      <alignment horizontal="center" vertical="center"/>
    </xf>
    <xf numFmtId="188" fontId="39" fillId="2" borderId="1" xfId="51" applyNumberFormat="1" applyFont="1" applyFill="1" applyBorder="1" applyAlignment="1">
      <alignment horizontal="center" vertical="center"/>
    </xf>
    <xf numFmtId="14" fontId="44" fillId="4" borderId="20" xfId="51" applyNumberFormat="1" applyFont="1" applyFill="1" applyBorder="1" applyAlignment="1">
      <alignment vertical="center" wrapText="1"/>
    </xf>
    <xf numFmtId="179" fontId="4" fillId="0" borderId="10" xfId="51" applyFont="1" applyBorder="1" applyAlignment="1">
      <alignment horizontal="center" vertical="center" wrapText="1"/>
    </xf>
    <xf numFmtId="179" fontId="42" fillId="0" borderId="4" xfId="51" applyFont="1" applyBorder="1">
      <alignment vertical="center"/>
    </xf>
    <xf numFmtId="188" fontId="39" fillId="0" borderId="1" xfId="51" applyNumberFormat="1" applyFont="1" applyBorder="1" applyAlignment="1">
      <alignment horizontal="center" vertical="center"/>
    </xf>
    <xf numFmtId="14" fontId="39" fillId="4" borderId="20" xfId="51" applyNumberFormat="1" applyFont="1" applyFill="1" applyBorder="1" applyAlignment="1">
      <alignment horizontal="left" vertical="center" wrapText="1"/>
    </xf>
    <xf numFmtId="179" fontId="14" fillId="0" borderId="18" xfId="51" applyFont="1" applyBorder="1">
      <alignment vertical="center"/>
    </xf>
    <xf numFmtId="49" fontId="4" fillId="0" borderId="4" xfId="51" applyNumberFormat="1" applyFont="1" applyBorder="1" applyAlignment="1">
      <alignment vertical="center" wrapText="1"/>
    </xf>
    <xf numFmtId="179" fontId="14" fillId="0" borderId="22" xfId="51" applyFont="1" applyBorder="1">
      <alignment vertical="center"/>
    </xf>
    <xf numFmtId="179" fontId="42" fillId="0" borderId="23" xfId="51" applyFont="1" applyBorder="1">
      <alignment vertical="center"/>
    </xf>
    <xf numFmtId="49" fontId="4" fillId="0" borderId="23" xfId="51" applyNumberFormat="1" applyFont="1" applyBorder="1" applyAlignment="1">
      <alignment vertical="center" wrapText="1"/>
    </xf>
    <xf numFmtId="179" fontId="4" fillId="0" borderId="23" xfId="51" applyFont="1" applyBorder="1" applyAlignment="1">
      <alignment horizontal="center" vertical="center" wrapText="1"/>
    </xf>
    <xf numFmtId="179" fontId="42" fillId="0" borderId="23" xfId="51" applyFont="1" applyBorder="1" applyAlignment="1">
      <alignment horizontal="center" vertical="center"/>
    </xf>
    <xf numFmtId="187" fontId="9" fillId="0" borderId="23" xfId="51" applyNumberFormat="1" applyFont="1" applyBorder="1" applyAlignment="1">
      <alignment horizontal="center" vertical="center" wrapText="1"/>
    </xf>
    <xf numFmtId="179" fontId="39" fillId="0" borderId="24" xfId="51" applyFont="1" applyBorder="1">
      <alignment vertical="center"/>
    </xf>
    <xf numFmtId="179" fontId="39" fillId="2" borderId="24" xfId="51" applyFont="1" applyFill="1" applyBorder="1">
      <alignment vertical="center"/>
    </xf>
    <xf numFmtId="14" fontId="39" fillId="4" borderId="25" xfId="51" applyNumberFormat="1" applyFont="1" applyFill="1" applyBorder="1" applyAlignment="1">
      <alignment horizontal="left" vertical="center" wrapText="1"/>
    </xf>
    <xf numFmtId="181" fontId="6" fillId="0" borderId="4" xfId="0" applyNumberFormat="1" applyFont="1" applyBorder="1" applyAlignment="1">
      <alignment vertical="center" wrapText="1"/>
    </xf>
    <xf numFmtId="0" fontId="5" fillId="0" borderId="4" xfId="25" applyNumberFormat="1" applyFont="1" applyBorder="1" applyAlignment="1">
      <alignment horizontal="center" vertical="center" wrapText="1"/>
    </xf>
    <xf numFmtId="0" fontId="5" fillId="0" borderId="4" xfId="25" applyNumberFormat="1" applyFont="1" applyBorder="1" applyAlignment="1">
      <alignment horizontal="left" vertical="center" wrapText="1"/>
    </xf>
    <xf numFmtId="179" fontId="4" fillId="0" borderId="0" xfId="53" applyFont="1">
      <alignment vertical="center"/>
    </xf>
    <xf numFmtId="179" fontId="5" fillId="0" borderId="15" xfId="54" applyFont="1" applyBorder="1" applyAlignment="1">
      <alignment horizontal="center" vertical="center" wrapText="1"/>
    </xf>
    <xf numFmtId="179" fontId="5" fillId="0" borderId="15" xfId="54" applyFont="1" applyBorder="1" applyAlignment="1">
      <alignment horizontal="center" vertical="center"/>
    </xf>
    <xf numFmtId="49" fontId="5" fillId="0" borderId="17" xfId="53" applyNumberFormat="1" applyFont="1" applyBorder="1" applyAlignment="1">
      <alignment vertical="center" wrapText="1"/>
    </xf>
    <xf numFmtId="179" fontId="5" fillId="0" borderId="4" xfId="54" applyFont="1" applyBorder="1" applyAlignment="1">
      <alignment horizontal="center" vertical="center" wrapText="1"/>
    </xf>
    <xf numFmtId="49" fontId="5" fillId="0" borderId="20" xfId="53" applyNumberFormat="1" applyFont="1" applyBorder="1" applyAlignment="1">
      <alignment vertical="center" wrapText="1"/>
    </xf>
    <xf numFmtId="49" fontId="5" fillId="0" borderId="23" xfId="54" applyNumberFormat="1" applyFont="1" applyBorder="1" applyAlignment="1">
      <alignment horizontal="center" vertical="center" wrapText="1"/>
    </xf>
    <xf numFmtId="189" fontId="5" fillId="0" borderId="23" xfId="54" applyNumberFormat="1" applyFont="1" applyBorder="1" applyAlignment="1">
      <alignment horizontal="center" vertical="center" wrapText="1"/>
    </xf>
    <xf numFmtId="49" fontId="4" fillId="0" borderId="31" xfId="54" applyNumberFormat="1" applyFont="1" applyBorder="1" applyAlignment="1">
      <alignment horizontal="center" vertical="center" wrapText="1"/>
    </xf>
    <xf numFmtId="49" fontId="4" fillId="0" borderId="32" xfId="54" applyNumberFormat="1" applyFont="1" applyBorder="1" applyAlignment="1">
      <alignment horizontal="center" vertical="center" wrapText="1"/>
    </xf>
    <xf numFmtId="179" fontId="4" fillId="0" borderId="33" xfId="53" applyFont="1" applyBorder="1" applyAlignment="1">
      <alignment horizontal="center" vertical="center" wrapText="1"/>
    </xf>
    <xf numFmtId="179" fontId="4" fillId="2" borderId="34" xfId="24" applyFont="1" applyFill="1" applyBorder="1" applyAlignment="1">
      <alignment horizontal="center" vertical="center" wrapText="1"/>
    </xf>
    <xf numFmtId="190" fontId="4" fillId="2" borderId="35" xfId="24" applyNumberFormat="1" applyFont="1" applyFill="1" applyBorder="1" applyAlignment="1">
      <alignment horizontal="center" vertical="center" wrapText="1"/>
    </xf>
    <xf numFmtId="191" fontId="4" fillId="2" borderId="35" xfId="55" applyNumberFormat="1" applyFont="1" applyFill="1" applyBorder="1" applyAlignment="1">
      <alignment horizontal="center" vertical="center" wrapText="1"/>
    </xf>
    <xf numFmtId="191" fontId="4" fillId="2" borderId="36" xfId="56" applyNumberFormat="1" applyFont="1" applyFill="1" applyBorder="1" applyAlignment="1">
      <alignment horizontal="center" vertical="center" wrapText="1"/>
    </xf>
    <xf numFmtId="179" fontId="4" fillId="0" borderId="34" xfId="24" applyFont="1" applyBorder="1" applyAlignment="1">
      <alignment horizontal="center" vertical="center" wrapText="1"/>
    </xf>
    <xf numFmtId="192" fontId="4" fillId="0" borderId="35" xfId="24" applyNumberFormat="1" applyFont="1" applyBorder="1" applyAlignment="1">
      <alignment horizontal="center" vertical="center" wrapText="1"/>
    </xf>
    <xf numFmtId="192" fontId="4" fillId="0" borderId="35" xfId="55" applyNumberFormat="1" applyFont="1" applyBorder="1" applyAlignment="1">
      <alignment horizontal="center" vertical="center" wrapText="1"/>
    </xf>
    <xf numFmtId="191" fontId="4" fillId="0" borderId="36" xfId="56" applyNumberFormat="1" applyFont="1" applyBorder="1" applyAlignment="1">
      <alignment horizontal="center" vertical="center" wrapText="1"/>
    </xf>
    <xf numFmtId="192" fontId="4" fillId="0" borderId="35" xfId="54" applyNumberFormat="1" applyFont="1" applyBorder="1" applyAlignment="1">
      <alignment horizontal="center" vertical="center" wrapText="1"/>
    </xf>
    <xf numFmtId="179" fontId="4" fillId="0" borderId="34" xfId="57" applyNumberFormat="1" applyFont="1" applyBorder="1" applyAlignment="1">
      <alignment horizontal="center" vertical="center" wrapText="1"/>
    </xf>
    <xf numFmtId="192" fontId="4" fillId="0" borderId="35" xfId="57" applyNumberFormat="1" applyFont="1" applyBorder="1" applyAlignment="1">
      <alignment horizontal="center" vertical="center" wrapText="1"/>
    </xf>
    <xf numFmtId="179" fontId="4" fillId="0" borderId="34" xfId="54" applyFont="1" applyBorder="1" applyAlignment="1">
      <alignment horizontal="center" vertical="center" wrapText="1"/>
    </xf>
    <xf numFmtId="180" fontId="4" fillId="0" borderId="0" xfId="10" applyFont="1" applyAlignment="1">
      <alignment vertical="center" wrapText="1"/>
    </xf>
    <xf numFmtId="179" fontId="53" fillId="0" borderId="37" xfId="24" applyFont="1" applyBorder="1" applyAlignment="1">
      <alignment horizontal="center" vertical="center" wrapText="1"/>
    </xf>
    <xf numFmtId="192" fontId="4" fillId="0" borderId="38" xfId="24" applyNumberFormat="1" applyFont="1" applyBorder="1" applyAlignment="1">
      <alignment horizontal="center" vertical="center" wrapText="1"/>
    </xf>
    <xf numFmtId="188" fontId="5" fillId="0" borderId="4" xfId="0" applyNumberFormat="1" applyFont="1" applyBorder="1">
      <alignment vertical="center"/>
    </xf>
    <xf numFmtId="192" fontId="5" fillId="0" borderId="4" xfId="0" applyNumberFormat="1" applyFont="1" applyBorder="1">
      <alignment vertical="center"/>
    </xf>
    <xf numFmtId="179" fontId="5" fillId="0" borderId="4" xfId="0" applyFont="1" applyBorder="1" applyAlignment="1">
      <alignment horizontal="left" vertical="center"/>
    </xf>
    <xf numFmtId="179" fontId="2" fillId="0" borderId="0" xfId="0" applyFont="1" applyAlignment="1"/>
    <xf numFmtId="190" fontId="5" fillId="0" borderId="0" xfId="54" applyNumberFormat="1" applyFont="1" applyAlignment="1">
      <alignment horizontal="center" vertical="center" wrapText="1"/>
    </xf>
    <xf numFmtId="192" fontId="5" fillId="0" borderId="0" xfId="54" applyNumberFormat="1" applyFont="1" applyAlignment="1">
      <alignment horizontal="center" vertical="center" wrapText="1"/>
    </xf>
    <xf numFmtId="179" fontId="5" fillId="0" borderId="0" xfId="58" applyFont="1">
      <alignment vertical="center"/>
    </xf>
    <xf numFmtId="179" fontId="5" fillId="0" borderId="0" xfId="54" applyFont="1" applyAlignment="1">
      <alignment horizontal="center" vertical="center" wrapText="1"/>
    </xf>
    <xf numFmtId="192" fontId="4" fillId="2" borderId="35" xfId="24" applyNumberFormat="1" applyFont="1" applyFill="1" applyBorder="1" applyAlignment="1">
      <alignment horizontal="center" vertical="center" wrapText="1"/>
    </xf>
    <xf numFmtId="192" fontId="4" fillId="2" borderId="35" xfId="55" applyNumberFormat="1" applyFont="1" applyFill="1" applyBorder="1" applyAlignment="1">
      <alignment horizontal="center" vertical="center" wrapText="1"/>
    </xf>
    <xf numFmtId="179" fontId="53" fillId="0" borderId="19" xfId="57" applyNumberFormat="1" applyFont="1" applyBorder="1" applyAlignment="1">
      <alignment horizontal="left" vertical="center" wrapText="1"/>
    </xf>
    <xf numFmtId="193" fontId="2" fillId="0" borderId="0" xfId="0" applyNumberFormat="1" applyFont="1">
      <alignment vertical="center"/>
    </xf>
    <xf numFmtId="0" fontId="5" fillId="2" borderId="4" xfId="0" applyNumberFormat="1" applyFont="1" applyFill="1" applyBorder="1" applyAlignment="1">
      <alignment horizontal="left" vertical="center"/>
    </xf>
    <xf numFmtId="179" fontId="5" fillId="2" borderId="4" xfId="0" applyFont="1" applyFill="1" applyBorder="1" applyAlignment="1">
      <alignment horizontal="center" vertical="center"/>
    </xf>
    <xf numFmtId="179" fontId="5" fillId="2" borderId="4" xfId="0" applyFont="1" applyFill="1" applyBorder="1" applyAlignment="1">
      <alignment horizontal="left" vertical="center" wrapText="1"/>
    </xf>
    <xf numFmtId="179" fontId="5" fillId="2" borderId="4" xfId="32" applyFont="1" applyFill="1" applyBorder="1" applyAlignment="1">
      <alignment horizontal="center" vertical="center" wrapText="1"/>
    </xf>
    <xf numFmtId="179" fontId="5" fillId="2" borderId="4" xfId="0" applyFont="1" applyFill="1" applyBorder="1" applyAlignment="1">
      <alignment horizontal="center" vertical="center" wrapText="1" shrinkToFit="1"/>
    </xf>
    <xf numFmtId="179" fontId="5" fillId="2" borderId="4" xfId="46" applyFont="1" applyFill="1" applyBorder="1" applyAlignment="1">
      <alignment horizontal="center" vertical="center" wrapText="1"/>
    </xf>
    <xf numFmtId="0" fontId="4" fillId="2" borderId="4" xfId="25" applyNumberFormat="1" applyFont="1" applyFill="1" applyBorder="1" applyAlignment="1">
      <alignment horizontal="center" vertical="center" wrapText="1"/>
    </xf>
    <xf numFmtId="181" fontId="4" fillId="2" borderId="4" xfId="4" applyNumberFormat="1" applyFont="1" applyFill="1" applyBorder="1" applyAlignment="1">
      <alignment horizontal="center" vertical="center" wrapText="1"/>
    </xf>
    <xf numFmtId="0" fontId="2" fillId="5" borderId="0" xfId="60" applyNumberFormat="1" applyFont="1" applyFill="1" applyAlignment="1">
      <alignment vertical="center" wrapText="1"/>
    </xf>
    <xf numFmtId="0" fontId="16" fillId="0" borderId="0" xfId="61">
      <alignment vertical="center"/>
    </xf>
    <xf numFmtId="181" fontId="42" fillId="0" borderId="0" xfId="62" applyNumberFormat="1" applyFont="1">
      <alignment vertical="center"/>
    </xf>
    <xf numFmtId="182" fontId="5" fillId="4" borderId="4" xfId="59" applyNumberFormat="1" applyFont="1" applyFill="1" applyBorder="1" applyAlignment="1">
      <alignment horizontal="left" vertical="center" wrapText="1"/>
    </xf>
    <xf numFmtId="182" fontId="58" fillId="4" borderId="4" xfId="59" applyNumberFormat="1" applyFont="1" applyFill="1" applyBorder="1" applyAlignment="1">
      <alignment horizontal="left" vertical="center" wrapText="1"/>
    </xf>
    <xf numFmtId="0" fontId="5" fillId="4" borderId="4" xfId="64" applyNumberFormat="1" applyFont="1" applyFill="1" applyBorder="1" applyAlignment="1">
      <alignment horizontal="center" vertical="center" wrapText="1"/>
    </xf>
    <xf numFmtId="182" fontId="58" fillId="0" borderId="0" xfId="59" applyNumberFormat="1" applyFont="1" applyAlignment="1">
      <alignment horizontal="center" vertical="center" wrapText="1"/>
    </xf>
    <xf numFmtId="182" fontId="5" fillId="0" borderId="0" xfId="59" applyNumberFormat="1" applyFont="1" applyAlignment="1">
      <alignment vertical="center" wrapText="1"/>
    </xf>
    <xf numFmtId="181" fontId="58" fillId="0" borderId="15" xfId="63" applyFont="1" applyBorder="1" applyAlignment="1">
      <alignment horizontal="center" vertical="center" wrapText="1"/>
    </xf>
    <xf numFmtId="181" fontId="58" fillId="0" borderId="15" xfId="63" applyFont="1" applyBorder="1" applyAlignment="1">
      <alignment horizontal="center" vertical="center"/>
    </xf>
    <xf numFmtId="49" fontId="6" fillId="0" borderId="17" xfId="62" applyNumberFormat="1" applyFont="1" applyBorder="1" applyAlignment="1">
      <alignment vertical="center" wrapText="1"/>
    </xf>
    <xf numFmtId="182" fontId="12" fillId="4" borderId="4" xfId="59" applyNumberFormat="1" applyFont="1" applyFill="1" applyBorder="1" applyAlignment="1">
      <alignment horizontal="left" vertical="center" wrapText="1"/>
    </xf>
    <xf numFmtId="182" fontId="61" fillId="4" borderId="4" xfId="59" applyNumberFormat="1" applyFont="1" applyFill="1" applyBorder="1" applyAlignment="1">
      <alignment horizontal="left" vertical="center" wrapText="1"/>
    </xf>
    <xf numFmtId="181" fontId="58" fillId="0" borderId="4" xfId="63" applyFont="1" applyBorder="1" applyAlignment="1">
      <alignment horizontal="center" vertical="center" wrapText="1"/>
    </xf>
    <xf numFmtId="49" fontId="6" fillId="0" borderId="20" xfId="62" applyNumberFormat="1" applyFont="1" applyBorder="1" applyAlignment="1">
      <alignment vertical="center" wrapText="1"/>
    </xf>
    <xf numFmtId="182" fontId="58" fillId="0" borderId="0" xfId="59" applyNumberFormat="1" applyFont="1" applyAlignment="1">
      <alignment horizontal="left" vertical="center" wrapText="1"/>
    </xf>
    <xf numFmtId="182" fontId="58" fillId="0" borderId="0" xfId="59" applyNumberFormat="1" applyFont="1" applyAlignment="1">
      <alignment vertical="center" wrapText="1"/>
    </xf>
    <xf numFmtId="49" fontId="58" fillId="0" borderId="23" xfId="63" applyNumberFormat="1" applyFont="1" applyBorder="1" applyAlignment="1">
      <alignment horizontal="center" vertical="center" wrapText="1"/>
    </xf>
    <xf numFmtId="0" fontId="58" fillId="0" borderId="23" xfId="63" applyNumberFormat="1" applyFont="1" applyBorder="1" applyAlignment="1">
      <alignment horizontal="center" vertical="center" wrapText="1"/>
    </xf>
    <xf numFmtId="49" fontId="6" fillId="0" borderId="25" xfId="62" applyNumberFormat="1" applyFont="1" applyBorder="1" applyAlignment="1">
      <alignment horizontal="left" vertical="center" wrapText="1"/>
    </xf>
    <xf numFmtId="182" fontId="4" fillId="0" borderId="4" xfId="59" applyNumberFormat="1" applyFont="1" applyBorder="1" applyAlignment="1">
      <alignment horizontal="center" vertical="center" wrapText="1"/>
    </xf>
    <xf numFmtId="182" fontId="4" fillId="0" borderId="4" xfId="65" applyNumberFormat="1" applyFont="1" applyBorder="1" applyAlignment="1">
      <alignment horizontal="center" vertical="center" wrapText="1"/>
    </xf>
    <xf numFmtId="49" fontId="42" fillId="0" borderId="31" xfId="63" applyNumberFormat="1" applyFont="1" applyBorder="1" applyAlignment="1">
      <alignment horizontal="center" vertical="center" wrapText="1"/>
    </xf>
    <xf numFmtId="49" fontId="42" fillId="0" borderId="32" xfId="63" applyNumberFormat="1" applyFont="1" applyBorder="1" applyAlignment="1">
      <alignment horizontal="center" vertical="center" wrapText="1"/>
    </xf>
    <xf numFmtId="49" fontId="39" fillId="0" borderId="32" xfId="63" applyNumberFormat="1" applyFont="1" applyBorder="1" applyAlignment="1">
      <alignment horizontal="center" vertical="center" wrapText="1"/>
    </xf>
    <xf numFmtId="182" fontId="43" fillId="5" borderId="33" xfId="62" applyFont="1" applyFill="1" applyBorder="1" applyAlignment="1">
      <alignment horizontal="center" vertical="center" wrapText="1"/>
    </xf>
    <xf numFmtId="183" fontId="43" fillId="2" borderId="4" xfId="66" applyNumberFormat="1" applyFont="1" applyFill="1" applyBorder="1" applyAlignment="1">
      <alignment horizontal="center" vertical="center" wrapText="1"/>
    </xf>
    <xf numFmtId="182" fontId="63" fillId="2" borderId="4" xfId="67" applyNumberFormat="1" applyFont="1" applyFill="1" applyBorder="1" applyAlignment="1"/>
    <xf numFmtId="182" fontId="43" fillId="2" borderId="4" xfId="59" applyNumberFormat="1" applyFont="1" applyFill="1" applyBorder="1" applyAlignment="1">
      <alignment horizontal="left" vertical="center" wrapText="1"/>
    </xf>
    <xf numFmtId="182" fontId="43" fillId="2" borderId="4" xfId="59" applyNumberFormat="1" applyFont="1" applyFill="1" applyBorder="1" applyAlignment="1">
      <alignment horizontal="center" vertical="center" wrapText="1"/>
    </xf>
    <xf numFmtId="182" fontId="64" fillId="2" borderId="4" xfId="59" applyNumberFormat="1" applyFont="1" applyFill="1" applyBorder="1" applyAlignment="1">
      <alignment horizontal="center" vertical="center" wrapText="1"/>
    </xf>
    <xf numFmtId="14" fontId="43" fillId="2" borderId="4" xfId="68" applyNumberFormat="1" applyFont="1" applyFill="1" applyBorder="1" applyAlignment="1">
      <alignment horizontal="center" vertical="center" wrapText="1"/>
    </xf>
    <xf numFmtId="182" fontId="43" fillId="2" borderId="4" xfId="68" applyNumberFormat="1" applyFont="1" applyFill="1" applyBorder="1" applyAlignment="1">
      <alignment horizontal="center" vertical="center" wrapText="1"/>
    </xf>
    <xf numFmtId="181" fontId="42" fillId="0" borderId="34" xfId="63" applyFont="1" applyBorder="1" applyAlignment="1">
      <alignment horizontal="center" vertical="center" wrapText="1"/>
    </xf>
    <xf numFmtId="192" fontId="42" fillId="0" borderId="35" xfId="63" applyNumberFormat="1" applyFont="1" applyBorder="1" applyAlignment="1">
      <alignment horizontal="center" vertical="center" wrapText="1"/>
    </xf>
    <xf numFmtId="192" fontId="42" fillId="0" borderId="35" xfId="69" applyNumberFormat="1" applyFont="1" applyBorder="1" applyAlignment="1">
      <alignment horizontal="center" vertical="center" wrapText="1"/>
    </xf>
    <xf numFmtId="191" fontId="4" fillId="0" borderId="36" xfId="70" applyNumberFormat="1" applyFont="1" applyBorder="1" applyAlignment="1">
      <alignment horizontal="center" vertical="center" wrapText="1"/>
    </xf>
    <xf numFmtId="183" fontId="4" fillId="0" borderId="4" xfId="66" applyNumberFormat="1" applyFont="1" applyBorder="1" applyAlignment="1">
      <alignment horizontal="center" vertical="center" wrapText="1"/>
    </xf>
    <xf numFmtId="183" fontId="42" fillId="0" borderId="4" xfId="71" applyNumberFormat="1" applyFont="1" applyBorder="1" applyAlignment="1">
      <alignment horizontal="center" vertical="center" wrapText="1"/>
    </xf>
    <xf numFmtId="183" fontId="4" fillId="0" borderId="4" xfId="71" applyNumberFormat="1" applyFont="1" applyBorder="1" applyAlignment="1">
      <alignment vertical="center" wrapText="1"/>
    </xf>
    <xf numFmtId="182" fontId="4" fillId="0" borderId="4" xfId="61" applyNumberFormat="1" applyFont="1" applyBorder="1" applyAlignment="1">
      <alignment horizontal="left" vertical="center"/>
    </xf>
    <xf numFmtId="182" fontId="4" fillId="0" borderId="4" xfId="72" applyFont="1" applyBorder="1" applyAlignment="1">
      <alignment horizontal="center" vertical="center" wrapText="1"/>
    </xf>
    <xf numFmtId="182" fontId="4" fillId="0" borderId="4" xfId="73" applyFont="1" applyBorder="1" applyAlignment="1">
      <alignment horizontal="left" vertical="center" wrapText="1"/>
    </xf>
    <xf numFmtId="182" fontId="21" fillId="0" borderId="4" xfId="74" applyFont="1" applyBorder="1" applyAlignment="1">
      <alignment horizontal="center" vertical="center" wrapText="1"/>
    </xf>
    <xf numFmtId="49" fontId="4" fillId="0" borderId="4" xfId="75" applyNumberFormat="1" applyFont="1" applyBorder="1" applyAlignment="1">
      <alignment horizontal="center" vertical="center" wrapText="1"/>
    </xf>
    <xf numFmtId="1" fontId="4" fillId="0" borderId="4" xfId="75" applyNumberFormat="1" applyFont="1" applyBorder="1" applyAlignment="1">
      <alignment horizontal="center" vertical="center" wrapText="1"/>
    </xf>
    <xf numFmtId="182" fontId="4" fillId="0" borderId="4" xfId="76" applyFont="1" applyBorder="1" applyAlignment="1">
      <alignment vertical="center" wrapText="1"/>
    </xf>
    <xf numFmtId="14" fontId="4" fillId="0" borderId="4" xfId="65" applyNumberFormat="1" applyFont="1" applyBorder="1" applyAlignment="1">
      <alignment horizontal="center" vertical="center" wrapText="1"/>
    </xf>
    <xf numFmtId="182" fontId="4" fillId="0" borderId="4" xfId="77" applyNumberFormat="1" applyFont="1" applyBorder="1" applyAlignment="1">
      <alignment horizontal="center" vertical="center" wrapText="1"/>
    </xf>
    <xf numFmtId="182" fontId="4" fillId="0" borderId="4" xfId="74" applyFont="1" applyBorder="1" applyAlignment="1">
      <alignment horizontal="center" vertical="center" wrapText="1"/>
    </xf>
    <xf numFmtId="49" fontId="65" fillId="0" borderId="4" xfId="71" applyNumberFormat="1" applyFont="1" applyBorder="1" applyAlignment="1">
      <alignment horizontal="left" vertical="center"/>
    </xf>
    <xf numFmtId="49" fontId="65" fillId="0" borderId="4" xfId="71" applyNumberFormat="1" applyFont="1" applyBorder="1">
      <alignment vertical="center"/>
    </xf>
    <xf numFmtId="49" fontId="65" fillId="0" borderId="4" xfId="71" applyNumberFormat="1" applyFont="1" applyBorder="1" applyAlignment="1">
      <alignment horizontal="center" vertical="center"/>
    </xf>
    <xf numFmtId="182" fontId="4" fillId="0" borderId="4" xfId="78" applyFont="1" applyBorder="1" applyAlignment="1">
      <alignment horizontal="center" vertical="center" wrapText="1"/>
    </xf>
    <xf numFmtId="49" fontId="4" fillId="0" borderId="4" xfId="66" applyNumberFormat="1" applyFont="1" applyBorder="1" applyAlignment="1">
      <alignment horizontal="center" vertical="center" wrapText="1"/>
    </xf>
    <xf numFmtId="3" fontId="4" fillId="0" borderId="4" xfId="79" applyNumberFormat="1" applyFont="1" applyBorder="1" applyAlignment="1">
      <alignment horizontal="center" vertical="center"/>
    </xf>
    <xf numFmtId="182" fontId="42" fillId="0" borderId="4" xfId="80" applyFont="1" applyBorder="1" applyAlignment="1">
      <alignment vertical="center" wrapText="1"/>
    </xf>
    <xf numFmtId="183" fontId="4" fillId="0" borderId="4" xfId="81" applyNumberFormat="1" applyFont="1" applyBorder="1" applyAlignment="1">
      <alignment horizontal="center" vertical="center" wrapText="1"/>
    </xf>
    <xf numFmtId="0" fontId="42" fillId="0" borderId="4" xfId="61" applyFont="1" applyBorder="1" applyAlignment="1">
      <alignment horizontal="left" vertical="center"/>
    </xf>
    <xf numFmtId="0" fontId="42" fillId="0" borderId="4" xfId="61" applyFont="1" applyBorder="1" applyAlignment="1">
      <alignment horizontal="center" vertical="center"/>
    </xf>
    <xf numFmtId="182" fontId="21" fillId="0" borderId="4" xfId="82" applyFont="1" applyBorder="1" applyAlignment="1">
      <alignment horizontal="center" vertical="center" wrapText="1"/>
    </xf>
    <xf numFmtId="182" fontId="21" fillId="0" borderId="4" xfId="77" applyNumberFormat="1" applyFont="1" applyBorder="1" applyAlignment="1">
      <alignment horizontal="center" vertical="center" wrapText="1"/>
    </xf>
    <xf numFmtId="183" fontId="4" fillId="0" borderId="4" xfId="59" applyNumberFormat="1" applyFont="1" applyBorder="1" applyAlignment="1">
      <alignment horizontal="center" vertical="center" wrapText="1"/>
    </xf>
    <xf numFmtId="0" fontId="4" fillId="0" borderId="4" xfId="83" applyFont="1" applyBorder="1" applyAlignment="1">
      <alignment horizontal="left" vertical="center"/>
    </xf>
    <xf numFmtId="49" fontId="4" fillId="0" borderId="4" xfId="72" applyNumberFormat="1" applyFont="1" applyBorder="1" applyAlignment="1">
      <alignment horizontal="center" vertical="center"/>
    </xf>
    <xf numFmtId="49" fontId="4" fillId="0" borderId="4" xfId="84" applyNumberFormat="1" applyFont="1" applyBorder="1" applyAlignment="1">
      <alignment horizontal="center" vertical="center" wrapText="1"/>
    </xf>
    <xf numFmtId="182" fontId="42" fillId="0" borderId="4" xfId="85" applyFont="1" applyBorder="1" applyAlignment="1">
      <alignment vertical="center" wrapText="1"/>
    </xf>
    <xf numFmtId="0" fontId="4" fillId="0" borderId="4" xfId="86" applyFont="1" applyBorder="1" applyAlignment="1">
      <alignment vertical="center" wrapText="1"/>
    </xf>
    <xf numFmtId="182" fontId="68" fillId="0" borderId="39" xfId="57" applyNumberFormat="1" applyFont="1" applyBorder="1" applyAlignment="1">
      <alignment horizontal="center" vertical="center" wrapText="1"/>
    </xf>
    <xf numFmtId="190" fontId="69" fillId="0" borderId="40" xfId="57" applyNumberFormat="1" applyFont="1" applyBorder="1" applyAlignment="1">
      <alignment horizontal="center" vertical="center" wrapText="1"/>
    </xf>
    <xf numFmtId="192" fontId="70" fillId="0" borderId="41" xfId="57" applyNumberFormat="1" applyFont="1" applyBorder="1" applyAlignment="1">
      <alignment horizontal="center" vertical="center" wrapText="1"/>
    </xf>
    <xf numFmtId="14" fontId="4" fillId="0" borderId="4" xfId="59" applyNumberFormat="1" applyFont="1" applyBorder="1" applyAlignment="1">
      <alignment horizontal="center" vertical="center" wrapText="1"/>
    </xf>
    <xf numFmtId="0" fontId="14" fillId="0" borderId="0" xfId="61" applyFont="1">
      <alignment vertical="center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4" xfId="42" applyNumberFormat="1" applyFont="1" applyFill="1" applyBorder="1" applyAlignment="1">
      <alignment horizontal="center" vertical="center" wrapText="1"/>
    </xf>
    <xf numFmtId="179" fontId="4" fillId="2" borderId="4" xfId="32" applyFont="1" applyFill="1" applyBorder="1" applyAlignment="1">
      <alignment horizontal="center" vertical="center" wrapText="1"/>
    </xf>
    <xf numFmtId="179" fontId="42" fillId="2" borderId="4" xfId="29" applyNumberFormat="1" applyFont="1" applyFill="1" applyBorder="1" applyAlignment="1">
      <alignment horizontal="center" vertical="center" wrapText="1"/>
    </xf>
    <xf numFmtId="49" fontId="4" fillId="2" borderId="4" xfId="24" applyNumberFormat="1" applyFont="1" applyFill="1" applyBorder="1" applyAlignment="1">
      <alignment horizontal="center" vertical="center" wrapText="1"/>
    </xf>
    <xf numFmtId="3" fontId="4" fillId="2" borderId="4" xfId="48" applyNumberFormat="1" applyFont="1" applyFill="1" applyBorder="1" applyAlignment="1">
      <alignment horizontal="center" vertical="center" wrapText="1"/>
    </xf>
    <xf numFmtId="179" fontId="42" fillId="2" borderId="4" xfId="47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4" xfId="42" applyNumberFormat="1" applyFont="1" applyBorder="1" applyAlignment="1">
      <alignment horizontal="center" vertical="center" wrapText="1"/>
    </xf>
    <xf numFmtId="179" fontId="4" fillId="0" borderId="4" xfId="32" applyFont="1" applyBorder="1" applyAlignment="1">
      <alignment horizontal="center" vertical="center" wrapText="1"/>
    </xf>
    <xf numFmtId="179" fontId="42" fillId="0" borderId="4" xfId="29" applyNumberFormat="1" applyFont="1" applyBorder="1" applyAlignment="1">
      <alignment horizontal="center" vertical="center" wrapText="1"/>
    </xf>
    <xf numFmtId="49" fontId="4" fillId="0" borderId="4" xfId="24" applyNumberFormat="1" applyFont="1" applyBorder="1" applyAlignment="1">
      <alignment horizontal="center" vertical="center" wrapText="1"/>
    </xf>
    <xf numFmtId="3" fontId="4" fillId="0" borderId="4" xfId="48" applyNumberFormat="1" applyFont="1" applyBorder="1" applyAlignment="1">
      <alignment horizontal="center" vertical="center" wrapText="1"/>
    </xf>
    <xf numFmtId="179" fontId="42" fillId="0" borderId="4" xfId="47" applyFont="1" applyBorder="1" applyAlignment="1">
      <alignment horizontal="center" vertical="center" wrapText="1"/>
    </xf>
    <xf numFmtId="49" fontId="65" fillId="0" borderId="4" xfId="71" applyNumberFormat="1" applyFont="1" applyBorder="1" applyAlignment="1">
      <alignment vertical="center" wrapText="1"/>
    </xf>
    <xf numFmtId="0" fontId="42" fillId="0" borderId="4" xfId="61" applyFont="1" applyBorder="1" applyAlignment="1">
      <alignment horizontal="left" vertical="center" wrapText="1"/>
    </xf>
    <xf numFmtId="49" fontId="4" fillId="0" borderId="4" xfId="10" applyNumberFormat="1" applyFont="1" applyBorder="1" applyAlignment="1">
      <alignment horizontal="center" vertical="center" wrapText="1"/>
    </xf>
    <xf numFmtId="180" fontId="4" fillId="0" borderId="4" xfId="10" applyFont="1" applyBorder="1" applyAlignment="1">
      <alignment horizontal="center" vertical="center" wrapText="1"/>
    </xf>
    <xf numFmtId="179" fontId="4" fillId="0" borderId="4" xfId="47" applyFont="1" applyBorder="1" applyAlignment="1">
      <alignment horizontal="center" vertical="center" wrapText="1"/>
    </xf>
    <xf numFmtId="181" fontId="42" fillId="0" borderId="4" xfId="0" applyNumberFormat="1" applyFont="1" applyBorder="1" applyAlignment="1">
      <alignment vertical="center" wrapText="1"/>
    </xf>
    <xf numFmtId="0" fontId="42" fillId="0" borderId="4" xfId="0" applyNumberFormat="1" applyFont="1" applyBorder="1" applyAlignment="1">
      <alignment vertical="center" wrapText="1"/>
    </xf>
    <xf numFmtId="179" fontId="42" fillId="0" borderId="4" xfId="0" applyFont="1" applyBorder="1" applyAlignment="1">
      <alignment horizontal="left" vertical="center" wrapText="1"/>
    </xf>
    <xf numFmtId="179" fontId="42" fillId="0" borderId="4" xfId="0" applyFont="1" applyBorder="1" applyAlignment="1">
      <alignment horizontal="center" vertical="center" wrapText="1"/>
    </xf>
    <xf numFmtId="182" fontId="4" fillId="0" borderId="4" xfId="121" applyFont="1" applyBorder="1" applyAlignment="1">
      <alignment horizontal="center" vertical="center" wrapText="1"/>
    </xf>
    <xf numFmtId="182" fontId="4" fillId="0" borderId="4" xfId="177" applyNumberFormat="1" applyFont="1" applyBorder="1" applyAlignment="1">
      <alignment horizontal="center" vertical="center" wrapText="1"/>
    </xf>
    <xf numFmtId="3" fontId="4" fillId="0" borderId="4" xfId="178" applyNumberFormat="1" applyFont="1" applyBorder="1" applyAlignment="1">
      <alignment horizontal="center" vertical="center" wrapText="1"/>
    </xf>
    <xf numFmtId="179" fontId="4" fillId="2" borderId="34" xfId="57" applyNumberFormat="1" applyFont="1" applyFill="1" applyBorder="1" applyAlignment="1">
      <alignment horizontal="center" vertical="center" wrapText="1"/>
    </xf>
    <xf numFmtId="192" fontId="4" fillId="2" borderId="35" xfId="57" applyNumberFormat="1" applyFont="1" applyFill="1" applyBorder="1" applyAlignment="1">
      <alignment horizontal="center" vertical="center" wrapText="1"/>
    </xf>
    <xf numFmtId="179" fontId="2" fillId="0" borderId="0" xfId="179" applyFont="1">
      <alignment vertical="center"/>
    </xf>
    <xf numFmtId="0" fontId="4" fillId="2" borderId="4" xfId="179" applyNumberFormat="1" applyFont="1" applyFill="1" applyBorder="1" applyAlignment="1">
      <alignment horizontal="left" vertical="center"/>
    </xf>
    <xf numFmtId="179" fontId="4" fillId="2" borderId="4" xfId="179" applyFont="1" applyFill="1" applyBorder="1" applyAlignment="1">
      <alignment horizontal="center" vertical="center"/>
    </xf>
    <xf numFmtId="179" fontId="4" fillId="2" borderId="4" xfId="179" applyFont="1" applyFill="1" applyBorder="1" applyAlignment="1">
      <alignment horizontal="left" vertical="center" wrapText="1"/>
    </xf>
    <xf numFmtId="0" fontId="4" fillId="0" borderId="4" xfId="179" applyNumberFormat="1" applyFont="1" applyBorder="1" applyAlignment="1">
      <alignment horizontal="left" vertical="center"/>
    </xf>
    <xf numFmtId="179" fontId="4" fillId="0" borderId="4" xfId="179" applyFont="1" applyBorder="1" applyAlignment="1">
      <alignment horizontal="center" vertical="center"/>
    </xf>
    <xf numFmtId="179" fontId="4" fillId="0" borderId="4" xfId="179" applyFont="1" applyBorder="1" applyAlignment="1">
      <alignment horizontal="left" vertical="center" wrapText="1"/>
    </xf>
    <xf numFmtId="0" fontId="4" fillId="0" borderId="4" xfId="180" applyFont="1" applyBorder="1" applyAlignment="1">
      <alignment horizontal="left" vertical="center"/>
    </xf>
    <xf numFmtId="0" fontId="2" fillId="0" borderId="0" xfId="179" applyNumberFormat="1" applyFont="1">
      <alignment vertical="center"/>
    </xf>
    <xf numFmtId="0" fontId="1" fillId="0" borderId="0" xfId="180" applyAlignment="1">
      <alignment vertical="center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4" xfId="10" applyNumberFormat="1" applyFont="1" applyFill="1" applyBorder="1" applyAlignment="1">
      <alignment horizontal="center" vertical="center" wrapText="1"/>
    </xf>
    <xf numFmtId="0" fontId="5" fillId="3" borderId="4" xfId="41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left" vertical="center"/>
    </xf>
    <xf numFmtId="0" fontId="6" fillId="3" borderId="4" xfId="0" applyNumberFormat="1" applyFont="1" applyFill="1" applyBorder="1" applyAlignment="1">
      <alignment horizontal="center" vertical="center"/>
    </xf>
    <xf numFmtId="0" fontId="12" fillId="3" borderId="4" xfId="0" applyNumberFormat="1" applyFont="1" applyFill="1" applyBorder="1" applyAlignment="1">
      <alignment horizontal="left" vertical="center" wrapText="1"/>
    </xf>
    <xf numFmtId="0" fontId="4" fillId="3" borderId="4" xfId="25" applyNumberFormat="1" applyFont="1" applyFill="1" applyBorder="1" applyAlignment="1">
      <alignment horizontal="center" vertical="center" wrapText="1"/>
    </xf>
    <xf numFmtId="180" fontId="5" fillId="3" borderId="4" xfId="10" applyFont="1" applyFill="1" applyBorder="1" applyAlignment="1">
      <alignment horizontal="center" vertical="center" wrapText="1"/>
    </xf>
    <xf numFmtId="3" fontId="5" fillId="3" borderId="4" xfId="48" applyNumberFormat="1" applyFont="1" applyFill="1" applyBorder="1" applyAlignment="1">
      <alignment horizontal="center" vertical="center" wrapText="1"/>
    </xf>
    <xf numFmtId="14" fontId="4" fillId="3" borderId="4" xfId="11" applyNumberFormat="1" applyFont="1" applyFill="1" applyBorder="1" applyAlignment="1">
      <alignment horizontal="center" vertical="center" wrapText="1"/>
    </xf>
    <xf numFmtId="182" fontId="4" fillId="3" borderId="4" xfId="25" applyNumberFormat="1" applyFont="1" applyFill="1" applyBorder="1" applyAlignment="1">
      <alignment horizontal="center" vertical="center" wrapText="1"/>
    </xf>
    <xf numFmtId="182" fontId="34" fillId="3" borderId="4" xfId="25" applyNumberFormat="1" applyFont="1" applyFill="1" applyBorder="1" applyAlignment="1">
      <alignment horizontal="center" vertical="center" wrapText="1"/>
    </xf>
    <xf numFmtId="179" fontId="4" fillId="3" borderId="34" xfId="57" applyNumberFormat="1" applyFont="1" applyFill="1" applyBorder="1" applyAlignment="1">
      <alignment horizontal="center" vertical="center" wrapText="1"/>
    </xf>
    <xf numFmtId="192" fontId="4" fillId="3" borderId="35" xfId="57" applyNumberFormat="1" applyFont="1" applyFill="1" applyBorder="1" applyAlignment="1">
      <alignment horizontal="center" vertical="center" wrapText="1"/>
    </xf>
    <xf numFmtId="192" fontId="4" fillId="3" borderId="35" xfId="55" applyNumberFormat="1" applyFont="1" applyFill="1" applyBorder="1" applyAlignment="1">
      <alignment horizontal="center" vertical="center" wrapText="1"/>
    </xf>
    <xf numFmtId="191" fontId="4" fillId="3" borderId="36" xfId="56" applyNumberFormat="1" applyFont="1" applyFill="1" applyBorder="1" applyAlignment="1">
      <alignment horizontal="center" vertical="center" wrapText="1"/>
    </xf>
    <xf numFmtId="182" fontId="4" fillId="3" borderId="4" xfId="121" applyFont="1" applyFill="1" applyBorder="1" applyAlignment="1">
      <alignment horizontal="center" vertical="center" wrapText="1"/>
    </xf>
    <xf numFmtId="179" fontId="39" fillId="3" borderId="17" xfId="51" applyFont="1" applyFill="1" applyBorder="1" applyAlignment="1">
      <alignment horizontal="center" vertical="center" wrapText="1"/>
    </xf>
    <xf numFmtId="179" fontId="14" fillId="0" borderId="20" xfId="51" applyFont="1" applyBorder="1">
      <alignment vertical="center"/>
    </xf>
    <xf numFmtId="179" fontId="14" fillId="0" borderId="14" xfId="51" applyFont="1" applyBorder="1" applyAlignment="1">
      <alignment horizontal="center" vertical="center"/>
    </xf>
    <xf numFmtId="179" fontId="14" fillId="0" borderId="18" xfId="51" applyFont="1" applyBorder="1" applyAlignment="1">
      <alignment horizontal="center" vertical="center"/>
    </xf>
    <xf numFmtId="179" fontId="39" fillId="3" borderId="15" xfId="51" applyFont="1" applyFill="1" applyBorder="1" applyAlignment="1">
      <alignment horizontal="center" vertical="center" wrapText="1"/>
    </xf>
    <xf numFmtId="179" fontId="39" fillId="3" borderId="4" xfId="51" applyFont="1" applyFill="1" applyBorder="1" applyAlignment="1">
      <alignment horizontal="center" vertical="center" wrapText="1"/>
    </xf>
    <xf numFmtId="179" fontId="39" fillId="3" borderId="15" xfId="51" applyFont="1" applyFill="1" applyBorder="1" applyAlignment="1">
      <alignment horizontal="center" vertical="center"/>
    </xf>
    <xf numFmtId="179" fontId="39" fillId="3" borderId="4" xfId="51" applyFont="1" applyFill="1" applyBorder="1" applyAlignment="1">
      <alignment horizontal="center" vertical="center"/>
    </xf>
    <xf numFmtId="179" fontId="39" fillId="3" borderId="16" xfId="51" applyFont="1" applyFill="1" applyBorder="1" applyAlignment="1">
      <alignment horizontal="center" vertical="center" wrapText="1"/>
    </xf>
    <xf numFmtId="179" fontId="39" fillId="3" borderId="19" xfId="51" applyFont="1" applyFill="1" applyBorder="1" applyAlignment="1">
      <alignment horizontal="center" vertical="center" wrapText="1"/>
    </xf>
    <xf numFmtId="179" fontId="5" fillId="0" borderId="1" xfId="0" applyFont="1" applyBorder="1" applyAlignment="1">
      <alignment horizontal="left" vertical="center"/>
    </xf>
    <xf numFmtId="179" fontId="5" fillId="0" borderId="2" xfId="0" applyFont="1" applyBorder="1" applyAlignment="1">
      <alignment horizontal="left" vertical="center"/>
    </xf>
    <xf numFmtId="179" fontId="5" fillId="0" borderId="3" xfId="0" applyFont="1" applyBorder="1" applyAlignment="1">
      <alignment horizontal="left" vertical="center"/>
    </xf>
    <xf numFmtId="179" fontId="4" fillId="0" borderId="1" xfId="25" applyNumberFormat="1" applyFont="1" applyBorder="1" applyAlignment="1">
      <alignment horizontal="left" vertical="center" wrapText="1"/>
    </xf>
    <xf numFmtId="179" fontId="4" fillId="0" borderId="2" xfId="25" applyNumberFormat="1" applyFont="1" applyBorder="1" applyAlignment="1">
      <alignment horizontal="left" vertical="center" wrapText="1"/>
    </xf>
    <xf numFmtId="179" fontId="4" fillId="0" borderId="3" xfId="25" applyNumberFormat="1" applyFont="1" applyBorder="1" applyAlignment="1">
      <alignment horizontal="left" vertical="center" wrapText="1"/>
    </xf>
    <xf numFmtId="179" fontId="5" fillId="0" borderId="1" xfId="25" applyNumberFormat="1" applyFont="1" applyBorder="1" applyAlignment="1">
      <alignment horizontal="left" vertical="center" wrapText="1"/>
    </xf>
    <xf numFmtId="179" fontId="5" fillId="0" borderId="3" xfId="25" applyNumberFormat="1" applyFont="1" applyBorder="1" applyAlignment="1">
      <alignment horizontal="left" vertical="center" wrapText="1"/>
    </xf>
    <xf numFmtId="14" fontId="5" fillId="0" borderId="4" xfId="25" applyNumberFormat="1" applyFont="1" applyBorder="1" applyAlignment="1">
      <alignment horizontal="left" vertical="center" wrapText="1"/>
    </xf>
    <xf numFmtId="184" fontId="4" fillId="0" borderId="4" xfId="25" applyNumberFormat="1" applyFont="1" applyBorder="1" applyAlignment="1">
      <alignment horizontal="center" vertical="center" wrapText="1"/>
    </xf>
    <xf numFmtId="184" fontId="4" fillId="0" borderId="7" xfId="25" applyNumberFormat="1" applyFont="1" applyBorder="1" applyAlignment="1">
      <alignment horizontal="center" vertical="center" wrapText="1"/>
    </xf>
    <xf numFmtId="184" fontId="4" fillId="0" borderId="8" xfId="25" applyNumberFormat="1" applyFont="1" applyBorder="1" applyAlignment="1">
      <alignment horizontal="center" vertical="center" wrapText="1"/>
    </xf>
    <xf numFmtId="0" fontId="4" fillId="0" borderId="4" xfId="25" applyNumberFormat="1" applyFont="1" applyBorder="1" applyAlignment="1">
      <alignment horizontal="center" vertical="center" wrapText="1"/>
    </xf>
    <xf numFmtId="183" fontId="4" fillId="0" borderId="4" xfId="25" applyNumberFormat="1" applyFont="1" applyBorder="1" applyAlignment="1">
      <alignment horizontal="center" vertical="center" wrapText="1"/>
    </xf>
    <xf numFmtId="183" fontId="4" fillId="0" borderId="6" xfId="25" applyNumberFormat="1" applyFont="1" applyBorder="1" applyAlignment="1">
      <alignment horizontal="center" vertical="center" wrapText="1"/>
    </xf>
    <xf numFmtId="184" fontId="13" fillId="0" borderId="4" xfId="25" applyNumberFormat="1" applyFont="1" applyBorder="1" applyAlignment="1">
      <alignment horizontal="left" vertical="center" wrapText="1"/>
    </xf>
    <xf numFmtId="184" fontId="5" fillId="0" borderId="4" xfId="25" applyNumberFormat="1" applyFont="1" applyBorder="1" applyAlignment="1">
      <alignment horizontal="left" vertical="center" wrapText="1"/>
    </xf>
    <xf numFmtId="184" fontId="9" fillId="0" borderId="4" xfId="25" applyNumberFormat="1" applyFont="1" applyBorder="1" applyAlignment="1">
      <alignment horizontal="center" vertical="center" wrapText="1"/>
    </xf>
    <xf numFmtId="0" fontId="9" fillId="0" borderId="9" xfId="25" applyNumberFormat="1" applyFont="1" applyBorder="1" applyAlignment="1">
      <alignment horizontal="center" vertical="center" wrapText="1"/>
    </xf>
    <xf numFmtId="0" fontId="9" fillId="0" borderId="5" xfId="25" applyNumberFormat="1" applyFont="1" applyBorder="1" applyAlignment="1">
      <alignment horizontal="center" vertical="center" wrapText="1"/>
    </xf>
    <xf numFmtId="0" fontId="9" fillId="0" borderId="11" xfId="25" applyNumberFormat="1" applyFont="1" applyBorder="1" applyAlignment="1">
      <alignment horizontal="center" vertical="center" wrapText="1"/>
    </xf>
    <xf numFmtId="0" fontId="9" fillId="0" borderId="0" xfId="25" applyNumberFormat="1" applyFont="1" applyAlignment="1">
      <alignment horizontal="center" vertical="center" wrapText="1"/>
    </xf>
    <xf numFmtId="0" fontId="9" fillId="0" borderId="7" xfId="25" applyNumberFormat="1" applyFont="1" applyBorder="1" applyAlignment="1">
      <alignment horizontal="center" vertical="center" wrapText="1"/>
    </xf>
    <xf numFmtId="0" fontId="9" fillId="0" borderId="13" xfId="25" applyNumberFormat="1" applyFont="1" applyBorder="1" applyAlignment="1">
      <alignment horizontal="center" vertical="center" wrapText="1"/>
    </xf>
    <xf numFmtId="0" fontId="9" fillId="0" borderId="5" xfId="25" applyNumberFormat="1" applyFont="1" applyBorder="1" applyAlignment="1">
      <alignment horizontal="left" vertical="center" wrapText="1"/>
    </xf>
    <xf numFmtId="0" fontId="9" fillId="0" borderId="0" xfId="25" applyNumberFormat="1" applyFont="1" applyAlignment="1">
      <alignment horizontal="left" vertical="center" wrapText="1"/>
    </xf>
    <xf numFmtId="0" fontId="9" fillId="0" borderId="13" xfId="25" applyNumberFormat="1" applyFont="1" applyBorder="1" applyAlignment="1">
      <alignment horizontal="left" vertical="center" wrapText="1"/>
    </xf>
    <xf numFmtId="0" fontId="9" fillId="0" borderId="10" xfId="25" applyNumberFormat="1" applyFont="1" applyBorder="1" applyAlignment="1">
      <alignment horizontal="left" vertical="center" wrapText="1"/>
    </xf>
    <xf numFmtId="0" fontId="9" fillId="0" borderId="8" xfId="25" applyNumberFormat="1" applyFont="1" applyBorder="1" applyAlignment="1">
      <alignment horizontal="left" vertical="center" wrapText="1"/>
    </xf>
    <xf numFmtId="184" fontId="4" fillId="0" borderId="2" xfId="25" applyNumberFormat="1" applyFont="1" applyBorder="1" applyAlignment="1">
      <alignment horizontal="center" vertical="center" wrapText="1"/>
    </xf>
    <xf numFmtId="184" fontId="4" fillId="0" borderId="5" xfId="25" applyNumberFormat="1" applyFont="1" applyBorder="1" applyAlignment="1">
      <alignment horizontal="center" vertical="center" wrapText="1"/>
    </xf>
    <xf numFmtId="184" fontId="9" fillId="0" borderId="2" xfId="25" applyNumberFormat="1" applyFont="1" applyBorder="1" applyAlignment="1">
      <alignment horizontal="left" vertical="center" wrapText="1"/>
    </xf>
    <xf numFmtId="184" fontId="9" fillId="0" borderId="3" xfId="25" applyNumberFormat="1" applyFont="1" applyBorder="1" applyAlignment="1">
      <alignment horizontal="left" vertical="center" wrapText="1"/>
    </xf>
    <xf numFmtId="184" fontId="7" fillId="0" borderId="4" xfId="25" applyNumberFormat="1" applyFont="1" applyBorder="1" applyAlignment="1">
      <alignment horizontal="left" vertical="center" wrapText="1"/>
    </xf>
    <xf numFmtId="49" fontId="46" fillId="0" borderId="26" xfId="54" applyNumberFormat="1" applyFont="1" applyBorder="1" applyAlignment="1">
      <alignment horizontal="center" vertical="center" wrapText="1"/>
    </xf>
    <xf numFmtId="179" fontId="5" fillId="0" borderId="27" xfId="54" applyFont="1" applyBorder="1" applyAlignment="1">
      <alignment horizontal="center" vertical="center" wrapText="1"/>
    </xf>
    <xf numFmtId="179" fontId="5" fillId="0" borderId="28" xfId="54" applyFont="1" applyBorder="1" applyAlignment="1">
      <alignment horizontal="center" vertical="center" wrapText="1"/>
    </xf>
    <xf numFmtId="179" fontId="5" fillId="0" borderId="29" xfId="54" applyFont="1" applyBorder="1" applyAlignment="1">
      <alignment horizontal="center" vertical="center" wrapText="1"/>
    </xf>
    <xf numFmtId="179" fontId="5" fillId="0" borderId="30" xfId="25" applyNumberFormat="1" applyFont="1" applyBorder="1" applyAlignment="1">
      <alignment horizontal="center" vertical="center" wrapText="1"/>
    </xf>
    <xf numFmtId="179" fontId="53" fillId="0" borderId="7" xfId="57" applyNumberFormat="1" applyFont="1" applyBorder="1" applyAlignment="1">
      <alignment horizontal="left" vertical="center" wrapText="1"/>
    </xf>
    <xf numFmtId="179" fontId="53" fillId="0" borderId="13" xfId="57" applyNumberFormat="1" applyFont="1" applyBorder="1" applyAlignment="1">
      <alignment horizontal="left" vertical="center" wrapText="1"/>
    </xf>
    <xf numFmtId="179" fontId="53" fillId="0" borderId="8" xfId="57" applyNumberFormat="1" applyFont="1" applyBorder="1" applyAlignment="1">
      <alignment horizontal="left" vertical="center" wrapText="1"/>
    </xf>
    <xf numFmtId="179" fontId="3" fillId="0" borderId="0" xfId="25" applyNumberFormat="1" applyFont="1" applyAlignment="1">
      <alignment horizontal="center" vertical="center" wrapText="1"/>
    </xf>
    <xf numFmtId="179" fontId="5" fillId="0" borderId="5" xfId="25" applyNumberFormat="1" applyFont="1" applyBorder="1" applyAlignment="1">
      <alignment horizontal="left" vertical="center" wrapText="1"/>
    </xf>
    <xf numFmtId="179" fontId="4" fillId="0" borderId="4" xfId="25" applyNumberFormat="1" applyFont="1" applyBorder="1" applyAlignment="1">
      <alignment horizontal="center" vertical="center" wrapText="1"/>
    </xf>
    <xf numFmtId="179" fontId="5" fillId="0" borderId="1" xfId="12" applyNumberFormat="1" applyFont="1" applyBorder="1" applyAlignment="1">
      <alignment horizontal="left" vertical="center" wrapText="1"/>
    </xf>
    <xf numFmtId="179" fontId="5" fillId="0" borderId="3" xfId="12" applyNumberFormat="1" applyFont="1" applyBorder="1" applyAlignment="1">
      <alignment horizontal="left" vertical="center" wrapText="1"/>
    </xf>
    <xf numFmtId="179" fontId="5" fillId="0" borderId="4" xfId="25" applyNumberFormat="1" applyFont="1" applyBorder="1" applyAlignment="1">
      <alignment horizontal="left" vertical="center" wrapText="1"/>
    </xf>
    <xf numFmtId="179" fontId="5" fillId="0" borderId="1" xfId="0" applyFont="1" applyBorder="1" applyAlignment="1">
      <alignment horizontal="left" vertical="center" wrapText="1"/>
    </xf>
    <xf numFmtId="179" fontId="5" fillId="0" borderId="2" xfId="0" applyFont="1" applyBorder="1" applyAlignment="1">
      <alignment horizontal="left" vertical="center" wrapText="1"/>
    </xf>
    <xf numFmtId="179" fontId="5" fillId="0" borderId="3" xfId="0" applyFont="1" applyBorder="1" applyAlignment="1">
      <alignment horizontal="left" vertical="center" wrapText="1"/>
    </xf>
    <xf numFmtId="179" fontId="14" fillId="0" borderId="9" xfId="51" applyFont="1" applyBorder="1" applyAlignment="1">
      <alignment horizontal="left" vertical="center" wrapText="1"/>
    </xf>
    <xf numFmtId="179" fontId="14" fillId="0" borderId="5" xfId="51" applyFont="1" applyBorder="1" applyAlignment="1">
      <alignment horizontal="left" vertical="center" wrapText="1"/>
    </xf>
    <xf numFmtId="179" fontId="14" fillId="0" borderId="10" xfId="51" applyFont="1" applyBorder="1" applyAlignment="1">
      <alignment horizontal="left" vertical="center" wrapText="1"/>
    </xf>
    <xf numFmtId="179" fontId="14" fillId="0" borderId="7" xfId="51" applyFont="1" applyBorder="1" applyAlignment="1">
      <alignment horizontal="left" vertical="center" wrapText="1"/>
    </xf>
    <xf numFmtId="179" fontId="14" fillId="0" borderId="13" xfId="51" applyFont="1" applyBorder="1" applyAlignment="1">
      <alignment horizontal="left" vertical="center" wrapText="1"/>
    </xf>
    <xf numFmtId="179" fontId="14" fillId="0" borderId="8" xfId="51" applyFont="1" applyBorder="1" applyAlignment="1">
      <alignment horizontal="left" vertical="center" wrapText="1"/>
    </xf>
    <xf numFmtId="188" fontId="5" fillId="0" borderId="6" xfId="0" applyNumberFormat="1" applyFont="1" applyBorder="1">
      <alignment vertical="center"/>
    </xf>
    <xf numFmtId="188" fontId="5" fillId="0" borderId="19" xfId="0" applyNumberFormat="1" applyFont="1" applyBorder="1">
      <alignment vertical="center"/>
    </xf>
    <xf numFmtId="0" fontId="4" fillId="0" borderId="1" xfId="25" applyNumberFormat="1" applyFont="1" applyBorder="1" applyAlignment="1">
      <alignment horizontal="left" vertical="center" wrapText="1"/>
    </xf>
    <xf numFmtId="0" fontId="5" fillId="0" borderId="5" xfId="25" applyNumberFormat="1" applyFont="1" applyBorder="1" applyAlignment="1">
      <alignment horizontal="left" vertical="center" wrapText="1"/>
    </xf>
    <xf numFmtId="0" fontId="9" fillId="0" borderId="4" xfId="25" applyNumberFormat="1" applyFont="1" applyBorder="1" applyAlignment="1">
      <alignment horizontal="center" vertical="center" wrapText="1"/>
    </xf>
    <xf numFmtId="184" fontId="8" fillId="0" borderId="4" xfId="25" applyNumberFormat="1" applyFont="1" applyBorder="1" applyAlignment="1">
      <alignment horizontal="left" vertical="center" wrapText="1"/>
    </xf>
    <xf numFmtId="0" fontId="3" fillId="0" borderId="0" xfId="25" applyNumberFormat="1" applyFont="1" applyAlignment="1">
      <alignment horizontal="center" vertical="center" wrapText="1"/>
    </xf>
    <xf numFmtId="0" fontId="4" fillId="0" borderId="2" xfId="25" applyNumberFormat="1" applyFont="1" applyBorder="1" applyAlignment="1">
      <alignment horizontal="center" vertical="center" wrapText="1"/>
    </xf>
    <xf numFmtId="182" fontId="4" fillId="0" borderId="2" xfId="59" applyNumberFormat="1" applyFont="1" applyBorder="1" applyAlignment="1">
      <alignment horizontal="center" vertical="center" wrapText="1"/>
    </xf>
    <xf numFmtId="182" fontId="56" fillId="5" borderId="0" xfId="59" applyNumberFormat="1" applyFont="1" applyFill="1" applyAlignment="1">
      <alignment horizontal="center" vertical="center" wrapText="1"/>
    </xf>
    <xf numFmtId="49" fontId="57" fillId="0" borderId="0" xfId="63" applyNumberFormat="1" applyFont="1" applyAlignment="1">
      <alignment horizontal="center" vertical="center" wrapText="1"/>
    </xf>
    <xf numFmtId="182" fontId="58" fillId="4" borderId="4" xfId="59" applyNumberFormat="1" applyFont="1" applyFill="1" applyBorder="1" applyAlignment="1">
      <alignment horizontal="left" vertical="center" wrapText="1"/>
    </xf>
    <xf numFmtId="182" fontId="6" fillId="0" borderId="1" xfId="65" applyNumberFormat="1" applyFont="1" applyBorder="1" applyAlignment="1">
      <alignment horizontal="left" vertical="center" wrapText="1"/>
    </xf>
    <xf numFmtId="182" fontId="6" fillId="0" borderId="3" xfId="65" applyNumberFormat="1" applyFont="1" applyBorder="1" applyAlignment="1">
      <alignment horizontal="left" vertical="center" wrapText="1"/>
    </xf>
    <xf numFmtId="182" fontId="58" fillId="0" borderId="4" xfId="59" applyNumberFormat="1" applyFont="1" applyBorder="1" applyAlignment="1">
      <alignment horizontal="left" vertical="center" wrapText="1"/>
    </xf>
    <xf numFmtId="181" fontId="58" fillId="0" borderId="14" xfId="63" applyFont="1" applyBorder="1" applyAlignment="1">
      <alignment horizontal="center" vertical="center" wrapText="1"/>
    </xf>
    <xf numFmtId="181" fontId="58" fillId="0" borderId="18" xfId="63" applyFont="1" applyBorder="1" applyAlignment="1">
      <alignment horizontal="center" vertical="center" wrapText="1"/>
    </xf>
    <xf numFmtId="181" fontId="58" fillId="0" borderId="22" xfId="63" applyFont="1" applyBorder="1" applyAlignment="1">
      <alignment horizontal="center" vertical="center" wrapText="1"/>
    </xf>
    <xf numFmtId="182" fontId="58" fillId="0" borderId="1" xfId="59" applyNumberFormat="1" applyFont="1" applyBorder="1" applyAlignment="1">
      <alignment horizontal="left" vertical="center" wrapText="1"/>
    </xf>
    <xf numFmtId="182" fontId="58" fillId="0" borderId="3" xfId="59" applyNumberFormat="1" applyFont="1" applyBorder="1" applyAlignment="1">
      <alignment horizontal="left" vertical="center" wrapText="1"/>
    </xf>
    <xf numFmtId="14" fontId="58" fillId="0" borderId="4" xfId="59" applyNumberFormat="1" applyFont="1" applyBorder="1" applyAlignment="1">
      <alignment horizontal="left" vertical="center" wrapText="1"/>
    </xf>
    <xf numFmtId="182" fontId="58" fillId="0" borderId="0" xfId="59" applyNumberFormat="1" applyFont="1" applyAlignment="1">
      <alignment horizontal="left" vertical="center" wrapText="1"/>
    </xf>
    <xf numFmtId="0" fontId="58" fillId="0" borderId="26" xfId="60" applyNumberFormat="1" applyFont="1" applyBorder="1" applyAlignment="1">
      <alignment horizontal="center" vertical="center" wrapText="1"/>
    </xf>
    <xf numFmtId="182" fontId="4" fillId="0" borderId="4" xfId="59" applyNumberFormat="1" applyFont="1" applyBorder="1" applyAlignment="1">
      <alignment horizontal="center" vertical="center" wrapText="1"/>
    </xf>
    <xf numFmtId="182" fontId="4" fillId="0" borderId="20" xfId="59" applyNumberFormat="1" applyFont="1" applyBorder="1" applyAlignment="1">
      <alignment horizontal="center" vertical="center" wrapText="1"/>
    </xf>
    <xf numFmtId="182" fontId="4" fillId="0" borderId="9" xfId="59" applyNumberFormat="1" applyFont="1" applyBorder="1" applyAlignment="1">
      <alignment horizontal="center" vertical="center" wrapText="1"/>
    </xf>
    <xf numFmtId="182" fontId="4" fillId="0" borderId="5" xfId="59" applyNumberFormat="1" applyFont="1" applyBorder="1" applyAlignment="1">
      <alignment horizontal="center" vertical="center" wrapText="1"/>
    </xf>
    <xf numFmtId="182" fontId="4" fillId="0" borderId="10" xfId="59" applyNumberFormat="1" applyFont="1" applyBorder="1" applyAlignment="1">
      <alignment horizontal="center" vertical="center" wrapText="1"/>
    </xf>
    <xf numFmtId="182" fontId="4" fillId="0" borderId="7" xfId="59" applyNumberFormat="1" applyFont="1" applyBorder="1" applyAlignment="1">
      <alignment horizontal="center" vertical="center" wrapText="1"/>
    </xf>
    <xf numFmtId="182" fontId="4" fillId="0" borderId="13" xfId="59" applyNumberFormat="1" applyFont="1" applyBorder="1" applyAlignment="1">
      <alignment horizontal="center" vertical="center" wrapText="1"/>
    </xf>
    <xf numFmtId="182" fontId="4" fillId="0" borderId="8" xfId="59" applyNumberFormat="1" applyFont="1" applyBorder="1" applyAlignment="1">
      <alignment horizontal="center" vertical="center" wrapText="1"/>
    </xf>
    <xf numFmtId="0" fontId="4" fillId="0" borderId="4" xfId="87" applyNumberFormat="1" applyFont="1" applyBorder="1" applyAlignment="1">
      <alignment horizontal="center" vertical="center" wrapText="1"/>
    </xf>
    <xf numFmtId="182" fontId="4" fillId="0" borderId="1" xfId="59" applyNumberFormat="1" applyFont="1" applyBorder="1" applyAlignment="1">
      <alignment horizontal="center" vertical="center" wrapText="1"/>
    </xf>
    <xf numFmtId="182" fontId="4" fillId="0" borderId="3" xfId="59" applyNumberFormat="1" applyFont="1" applyBorder="1" applyAlignment="1">
      <alignment horizontal="center" vertical="center" wrapText="1"/>
    </xf>
    <xf numFmtId="182" fontId="4" fillId="0" borderId="6" xfId="59" applyNumberFormat="1" applyFont="1" applyBorder="1" applyAlignment="1">
      <alignment horizontal="center" vertical="center" wrapText="1"/>
    </xf>
    <xf numFmtId="182" fontId="4" fillId="0" borderId="19" xfId="59" applyNumberFormat="1" applyFont="1" applyBorder="1" applyAlignment="1">
      <alignment horizontal="center" vertical="center" wrapText="1"/>
    </xf>
    <xf numFmtId="182" fontId="9" fillId="0" borderId="5" xfId="59" applyNumberFormat="1" applyFont="1" applyBorder="1" applyAlignment="1">
      <alignment horizontal="center" vertical="center" wrapText="1"/>
    </xf>
    <xf numFmtId="182" fontId="9" fillId="0" borderId="0" xfId="59" applyNumberFormat="1" applyFont="1" applyAlignment="1">
      <alignment horizontal="center" vertical="center" wrapText="1"/>
    </xf>
    <xf numFmtId="182" fontId="9" fillId="0" borderId="13" xfId="59" applyNumberFormat="1" applyFont="1" applyBorder="1" applyAlignment="1">
      <alignment horizontal="center" vertical="center" wrapText="1"/>
    </xf>
    <xf numFmtId="182" fontId="9" fillId="0" borderId="10" xfId="59" applyNumberFormat="1" applyFont="1" applyBorder="1" applyAlignment="1">
      <alignment horizontal="center" vertical="center" wrapText="1"/>
    </xf>
    <xf numFmtId="182" fontId="9" fillId="0" borderId="12" xfId="59" applyNumberFormat="1" applyFont="1" applyBorder="1" applyAlignment="1">
      <alignment horizontal="center" vertical="center" wrapText="1"/>
    </xf>
    <xf numFmtId="182" fontId="9" fillId="0" borderId="8" xfId="59" applyNumberFormat="1" applyFont="1" applyBorder="1" applyAlignment="1">
      <alignment horizontal="center" vertical="center" wrapText="1"/>
    </xf>
    <xf numFmtId="182" fontId="9" fillId="0" borderId="4" xfId="59" applyNumberFormat="1" applyFont="1" applyBorder="1" applyAlignment="1">
      <alignment horizontal="center" vertical="center" wrapText="1"/>
    </xf>
    <xf numFmtId="182" fontId="9" fillId="0" borderId="4" xfId="59" applyNumberFormat="1" applyFont="1" applyBorder="1" applyAlignment="1">
      <alignment horizontal="left" vertical="center" wrapText="1"/>
    </xf>
    <xf numFmtId="182" fontId="9" fillId="0" borderId="9" xfId="59" applyNumberFormat="1" applyFont="1" applyBorder="1" applyAlignment="1">
      <alignment horizontal="center" vertical="center" wrapText="1"/>
    </xf>
    <xf numFmtId="182" fontId="9" fillId="0" borderId="11" xfId="59" applyNumberFormat="1" applyFont="1" applyBorder="1" applyAlignment="1">
      <alignment horizontal="center" vertical="center" wrapText="1"/>
    </xf>
    <xf numFmtId="182" fontId="9" fillId="0" borderId="7" xfId="59" applyNumberFormat="1" applyFont="1" applyBorder="1" applyAlignment="1">
      <alignment horizontal="center" vertical="center" wrapText="1"/>
    </xf>
    <xf numFmtId="182" fontId="9" fillId="0" borderId="5" xfId="59" applyNumberFormat="1" applyFont="1" applyBorder="1" applyAlignment="1">
      <alignment horizontal="left" vertical="center" wrapText="1"/>
    </xf>
    <xf numFmtId="182" fontId="9" fillId="0" borderId="0" xfId="59" applyNumberFormat="1" applyFont="1" applyAlignment="1">
      <alignment horizontal="left" vertical="center" wrapText="1"/>
    </xf>
    <xf numFmtId="182" fontId="9" fillId="0" borderId="13" xfId="59" applyNumberFormat="1" applyFont="1" applyBorder="1" applyAlignment="1">
      <alignment horizontal="left" vertical="center" wrapText="1"/>
    </xf>
  </cellXfs>
  <cellStyles count="181">
    <cellStyle name="40% - 强调文字颜色 2 2 2" xfId="88"/>
    <cellStyle name="백분율 2" xfId="17"/>
    <cellStyle name="常规 16" xfId="3"/>
    <cellStyle name="常规 16 2" xfId="67"/>
    <cellStyle name="常规 16 2 2" xfId="89"/>
    <cellStyle name="常规 19" xfId="56"/>
    <cellStyle name="常规 19 2" xfId="70"/>
    <cellStyle name="常规 19 2 2" xfId="71"/>
    <cellStyle name="常规 2" xfId="90"/>
    <cellStyle name="常规 2 10" xfId="4"/>
    <cellStyle name="常规 2 10 2" xfId="91"/>
    <cellStyle name="常规 2 2" xfId="5"/>
    <cellStyle name="常规 2 2 2" xfId="61"/>
    <cellStyle name="常规 2 3" xfId="92"/>
    <cellStyle name="常规 2 33" xfId="93"/>
    <cellStyle name="常规 20" xfId="6"/>
    <cellStyle name="常规 20 2" xfId="51"/>
    <cellStyle name="常规 3" xfId="94"/>
    <cellStyle name="常规 3 2" xfId="7"/>
    <cellStyle name="常规 3 2 2" xfId="77"/>
    <cellStyle name="常规 3 2 2 2 2" xfId="95"/>
    <cellStyle name="常规 3 2 2 2 3" xfId="8"/>
    <cellStyle name="常规 3 2 3" xfId="96"/>
    <cellStyle name="常规 3 2 3 2" xfId="74"/>
    <cellStyle name="常规 3 3" xfId="97"/>
    <cellStyle name="常规 3 3 2" xfId="98"/>
    <cellStyle name="常规 3 3 2 2" xfId="68"/>
    <cellStyle name="常规 4" xfId="9"/>
    <cellStyle name="常规 5" xfId="10"/>
    <cellStyle name="常规 5 2" xfId="99"/>
    <cellStyle name="常规 5 2 2" xfId="11"/>
    <cellStyle name="常规 5 2 2 2" xfId="65"/>
    <cellStyle name="常规 5 2 3" xfId="12"/>
    <cellStyle name="常规 5 3" xfId="100"/>
    <cellStyle name="常规 6" xfId="101"/>
    <cellStyle name="常规 7" xfId="179"/>
    <cellStyle name="쉼표 [0]" xfId="1" builtinId="6"/>
    <cellStyle name="쉼표 [0] 2" xfId="18"/>
    <cellStyle name="쉼표 [0] 2 2" xfId="19"/>
    <cellStyle name="쉼표 [0] 2 2 2" xfId="64"/>
    <cellStyle name="쉼표 2" xfId="20"/>
    <cellStyle name="스타일 1" xfId="21"/>
    <cellStyle name="样式 1" xfId="15"/>
    <cellStyle name="样式 1 10 2" xfId="16"/>
    <cellStyle name="千位分隔 2" xfId="13"/>
    <cellStyle name="千位分隔 3" xfId="52"/>
    <cellStyle name="千位分隔[0] 2" xfId="87"/>
    <cellStyle name="千位分隔[0] 2 2" xfId="14"/>
    <cellStyle name="표준" xfId="0" builtinId="0"/>
    <cellStyle name="표준 10" xfId="22"/>
    <cellStyle name="표준 12" xfId="23"/>
    <cellStyle name="표준 13" xfId="54"/>
    <cellStyle name="표준 13 16" xfId="24"/>
    <cellStyle name="표준 13 16 2" xfId="25"/>
    <cellStyle name="표준 13 16 2 2" xfId="60"/>
    <cellStyle name="표준 13 16 2 3" xfId="26"/>
    <cellStyle name="표준 13 16 2 3 2" xfId="84"/>
    <cellStyle name="표준 13 16 2 3 3" xfId="75"/>
    <cellStyle name="표준 13 16 2 4" xfId="59"/>
    <cellStyle name="표준 13 16 2 4 2" xfId="102"/>
    <cellStyle name="표준 13 16 3" xfId="66"/>
    <cellStyle name="표준 13 16 4" xfId="103"/>
    <cellStyle name="표준 13 16 4 2" xfId="104"/>
    <cellStyle name="표준 13 16 5" xfId="27"/>
    <cellStyle name="표준 13 16 6" xfId="28"/>
    <cellStyle name="표준 13 16 6 2" xfId="105"/>
    <cellStyle name="표준 13 17" xfId="57"/>
    <cellStyle name="표준 13 17 2" xfId="106"/>
    <cellStyle name="표준 13 18" xfId="107"/>
    <cellStyle name="표준 13 18 2" xfId="108"/>
    <cellStyle name="표준 13 2" xfId="63"/>
    <cellStyle name="표준 13 2 2" xfId="109"/>
    <cellStyle name="표준 13 3" xfId="110"/>
    <cellStyle name="표준 2" xfId="83"/>
    <cellStyle name="표준 2 19 2 2 2" xfId="111"/>
    <cellStyle name="표준 2 19 2 2 2 2" xfId="29"/>
    <cellStyle name="표준 2 19 2 2 2 2 2" xfId="112"/>
    <cellStyle name="표준 2 19 2 2 2 2 2 3" xfId="177"/>
    <cellStyle name="표준 2 19 2 2 2 4" xfId="73"/>
    <cellStyle name="표준 2 19 2 3" xfId="113"/>
    <cellStyle name="표준 2 19 2 3 2" xfId="114"/>
    <cellStyle name="표준 2 2" xfId="180"/>
    <cellStyle name="표준 2 20 2" xfId="30"/>
    <cellStyle name="표준 2 20 2 2" xfId="78"/>
    <cellStyle name="표준 2 20 2 3" xfId="115"/>
    <cellStyle name="표준 2 20 2 3 2" xfId="116"/>
    <cellStyle name="표준 2 31" xfId="117"/>
    <cellStyle name="표준 2 31 24" xfId="118"/>
    <cellStyle name="표준 2 31 24 2" xfId="119"/>
    <cellStyle name="표준 2 31 25" xfId="31"/>
    <cellStyle name="표준 2 37 15" xfId="32"/>
    <cellStyle name="표준 2 37 15 2" xfId="33"/>
    <cellStyle name="표준 2 37 15 2 2" xfId="120"/>
    <cellStyle name="표준 2 37 15 2 2 2" xfId="121"/>
    <cellStyle name="표준 2 37 15 3" xfId="82"/>
    <cellStyle name="표준 2 37 15 4" xfId="122"/>
    <cellStyle name="표준 2 44 2 10 3" xfId="123"/>
    <cellStyle name="표준 2 44 2 10 3 2" xfId="124"/>
    <cellStyle name="표준 2 51 2" xfId="125"/>
    <cellStyle name="표준 2 51 2 23" xfId="126"/>
    <cellStyle name="표준 2 51 2 23 2" xfId="127"/>
    <cellStyle name="표준 2 51 25" xfId="128"/>
    <cellStyle name="표준 2 51 25 2" xfId="129"/>
    <cellStyle name="표준 2 51 3" xfId="130"/>
    <cellStyle name="표준 26" xfId="34"/>
    <cellStyle name="표준 3" xfId="53"/>
    <cellStyle name="표준 3 14" xfId="35"/>
    <cellStyle name="표준 3 2" xfId="36"/>
    <cellStyle name="표준 3 3" xfId="62"/>
    <cellStyle name="표준 3 31 23" xfId="86"/>
    <cellStyle name="표준 3 53" xfId="37"/>
    <cellStyle name="표준 3 54" xfId="38"/>
    <cellStyle name="표준 31" xfId="39"/>
    <cellStyle name="표준 31 32" xfId="40"/>
    <cellStyle name="표준 35 10" xfId="41"/>
    <cellStyle name="표준 35 10 2" xfId="131"/>
    <cellStyle name="표준 35 10 2 2" xfId="132"/>
    <cellStyle name="표준 35 10 3" xfId="42"/>
    <cellStyle name="표준 35 10 3 2" xfId="81"/>
    <cellStyle name="표준 35 10 3 3" xfId="133"/>
    <cellStyle name="표준 4" xfId="134"/>
    <cellStyle name="표준 4 10 10" xfId="55"/>
    <cellStyle name="표준 4 10 10 2" xfId="69"/>
    <cellStyle name="표준 4 11 10 2" xfId="135"/>
    <cellStyle name="표준 4 3 4" xfId="43"/>
    <cellStyle name="표준 4 6 10" xfId="58"/>
    <cellStyle name="표준 4 9 10" xfId="136"/>
    <cellStyle name="표준 41 10" xfId="137"/>
    <cellStyle name="표준 41 10 2" xfId="138"/>
    <cellStyle name="표준 41 10 2 2" xfId="139"/>
    <cellStyle name="표준 41 10 2 3" xfId="140"/>
    <cellStyle name="표준 41 10 3" xfId="141"/>
    <cellStyle name="표준 41 10 3 2" xfId="142"/>
    <cellStyle name="표준 5 10 2" xfId="143"/>
    <cellStyle name="표준 5 10 2 2" xfId="144"/>
    <cellStyle name="표준 5 10 2 2 2" xfId="145"/>
    <cellStyle name="표준 52 2 2 2" xfId="44"/>
    <cellStyle name="표준 52 2 2 2 2" xfId="146"/>
    <cellStyle name="표준 52 2 2 2 2 2" xfId="147"/>
    <cellStyle name="표준 52 2 2 2 3" xfId="148"/>
    <cellStyle name="표준 52 2 2 2 4" xfId="149"/>
    <cellStyle name="표준 52 2 2 2 5" xfId="150"/>
    <cellStyle name="표준 52 2 3" xfId="151"/>
    <cellStyle name="표준 52 2 3 2" xfId="152"/>
    <cellStyle name="표준 53 10 2 2" xfId="153"/>
    <cellStyle name="표준 53 10 2 2 2" xfId="154"/>
    <cellStyle name="표준 53 10 2 2 2 2" xfId="155"/>
    <cellStyle name="표준 53 10 2 2 4" xfId="72"/>
    <cellStyle name="표준 53 10 4" xfId="156"/>
    <cellStyle name="표준 53 10 4 2" xfId="157"/>
    <cellStyle name="표준 54" xfId="45"/>
    <cellStyle name="표준 54 2" xfId="85"/>
    <cellStyle name="표준 54 2 2" xfId="158"/>
    <cellStyle name="표준 54 3" xfId="46"/>
    <cellStyle name="표준 54 3 2" xfId="47"/>
    <cellStyle name="표준 54 3 2 2" xfId="159"/>
    <cellStyle name="표준 54 3 2 2 2" xfId="80"/>
    <cellStyle name="표준 54 3 2 3" xfId="160"/>
    <cellStyle name="표준 54 4" xfId="161"/>
    <cellStyle name="표준 54 4 2" xfId="76"/>
    <cellStyle name="표준 55 10" xfId="162"/>
    <cellStyle name="표준 55 10 2" xfId="163"/>
    <cellStyle name="표준 55 10 2 2" xfId="48"/>
    <cellStyle name="표준 55 10 2 2 2" xfId="79"/>
    <cellStyle name="표준 55 10 2 2 2 2" xfId="164"/>
    <cellStyle name="표준 55 10 2 2 2 3" xfId="178"/>
    <cellStyle name="표준 55 10 2 2 3" xfId="165"/>
    <cellStyle name="표준 55 10 2 3" xfId="166"/>
    <cellStyle name="표준 55 10 3" xfId="167"/>
    <cellStyle name="표준 55 10 3 2" xfId="168"/>
    <cellStyle name="표준 55 10 3 3" xfId="169"/>
    <cellStyle name="표준 56" xfId="49"/>
    <cellStyle name="표준 58" xfId="170"/>
    <cellStyle name="표준 8 10" xfId="171"/>
    <cellStyle name="표준 8 10 2" xfId="172"/>
    <cellStyle name="표준 8 10 2 2" xfId="173"/>
    <cellStyle name="표준 8 10 2 2 2" xfId="174"/>
    <cellStyle name="표준 8 10 96" xfId="175"/>
    <cellStyle name="표준 8 10 96 2" xfId="176"/>
    <cellStyle name="표준 9" xfId="50"/>
    <cellStyle name="標準_AC　Adapters Product&amp;Model line up_DCplug pins09011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31750</xdr:rowOff>
    </xdr:from>
    <xdr:to>
      <xdr:col>1</xdr:col>
      <xdr:colOff>378531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F79A502-5436-4733-8978-C83E2030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31750"/>
          <a:ext cx="698570" cy="378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C20" sqref="C20"/>
    </sheetView>
  </sheetViews>
  <sheetFormatPr defaultColWidth="8.625" defaultRowHeight="14.25"/>
  <cols>
    <col min="1" max="1" width="4.25" style="78" customWidth="1"/>
    <col min="2" max="2" width="15.625" style="78" customWidth="1"/>
    <col min="3" max="3" width="18.25" style="78" customWidth="1"/>
    <col min="4" max="4" width="7.125" style="78" customWidth="1"/>
    <col min="5" max="5" width="10" style="78" customWidth="1"/>
    <col min="6" max="7" width="8.75" style="78" bestFit="1" customWidth="1"/>
    <col min="8" max="8" width="10.75" style="78" bestFit="1" customWidth="1"/>
    <col min="9" max="10" width="8.625" style="78"/>
    <col min="11" max="11" width="12.125" style="78" customWidth="1"/>
    <col min="12" max="12" width="29" style="78" customWidth="1"/>
    <col min="13" max="16384" width="8.625" style="78"/>
  </cols>
  <sheetData>
    <row r="1" spans="1:12" ht="20.100000000000001" customHeight="1">
      <c r="C1" s="79" t="s">
        <v>74</v>
      </c>
      <c r="D1" s="79"/>
      <c r="E1" s="79"/>
    </row>
    <row r="2" spans="1:12" ht="17.649999999999999" customHeight="1" thickBot="1">
      <c r="B2" s="80"/>
      <c r="C2" s="80"/>
      <c r="D2" s="80"/>
      <c r="E2" s="80"/>
      <c r="H2" s="81">
        <v>46156</v>
      </c>
      <c r="I2" s="81"/>
      <c r="J2" s="81"/>
      <c r="K2" s="81"/>
    </row>
    <row r="3" spans="1:12" ht="25.5" customHeight="1">
      <c r="A3" s="286" t="s">
        <v>75</v>
      </c>
      <c r="B3" s="288" t="s">
        <v>76</v>
      </c>
      <c r="C3" s="288" t="s">
        <v>77</v>
      </c>
      <c r="D3" s="288" t="s">
        <v>78</v>
      </c>
      <c r="E3" s="290" t="s">
        <v>79</v>
      </c>
      <c r="F3" s="288" t="s">
        <v>80</v>
      </c>
      <c r="G3" s="288" t="s">
        <v>81</v>
      </c>
      <c r="H3" s="288" t="s">
        <v>82</v>
      </c>
      <c r="I3" s="288" t="s">
        <v>83</v>
      </c>
      <c r="J3" s="288" t="s">
        <v>84</v>
      </c>
      <c r="K3" s="292" t="s">
        <v>85</v>
      </c>
      <c r="L3" s="284" t="s">
        <v>86</v>
      </c>
    </row>
    <row r="4" spans="1:12" ht="25.5" customHeight="1">
      <c r="A4" s="287"/>
      <c r="B4" s="289"/>
      <c r="C4" s="289"/>
      <c r="D4" s="289"/>
      <c r="E4" s="291"/>
      <c r="F4" s="289"/>
      <c r="G4" s="289"/>
      <c r="H4" s="289"/>
      <c r="I4" s="289"/>
      <c r="J4" s="289"/>
      <c r="K4" s="293"/>
      <c r="L4" s="285"/>
    </row>
    <row r="5" spans="1:12" ht="30" customHeight="1">
      <c r="A5" s="82">
        <v>1</v>
      </c>
      <c r="B5" s="83" t="s">
        <v>223</v>
      </c>
      <c r="C5" s="83" t="s">
        <v>232</v>
      </c>
      <c r="D5" s="84">
        <v>1000</v>
      </c>
      <c r="E5" s="85" t="s">
        <v>87</v>
      </c>
      <c r="F5" s="86"/>
      <c r="G5" s="87"/>
      <c r="H5" s="88"/>
      <c r="I5" s="89">
        <f>'A120-KYO-JC-KC2'!V21/1.13</f>
        <v>71.460176991150448</v>
      </c>
      <c r="J5" s="89">
        <f>'A120-KYO-JC-KC2'!V42+I5</f>
        <v>79.460176991150448</v>
      </c>
      <c r="K5" s="90"/>
      <c r="L5" s="91"/>
    </row>
    <row r="6" spans="1:12">
      <c r="A6" s="82">
        <v>2</v>
      </c>
      <c r="B6" s="83"/>
      <c r="C6" s="83"/>
      <c r="D6" s="92"/>
      <c r="E6" s="85"/>
      <c r="F6" s="86"/>
      <c r="G6" s="86"/>
      <c r="H6" s="93"/>
      <c r="I6" s="94"/>
      <c r="J6" s="94"/>
      <c r="K6" s="90"/>
      <c r="L6" s="95"/>
    </row>
    <row r="7" spans="1:12">
      <c r="A7" s="96"/>
      <c r="B7" s="93"/>
      <c r="C7" s="97"/>
      <c r="D7" s="83"/>
      <c r="E7" s="85"/>
      <c r="F7" s="86"/>
      <c r="G7" s="86"/>
      <c r="H7" s="93"/>
      <c r="I7" s="94"/>
      <c r="J7" s="94"/>
      <c r="K7" s="90"/>
      <c r="L7" s="95"/>
    </row>
    <row r="8" spans="1:12">
      <c r="A8" s="96"/>
      <c r="B8" s="93"/>
      <c r="C8" s="97"/>
      <c r="D8" s="83"/>
      <c r="E8" s="85"/>
      <c r="F8" s="86"/>
      <c r="G8" s="86"/>
      <c r="H8" s="93"/>
      <c r="I8" s="94"/>
      <c r="J8" s="94"/>
      <c r="K8" s="90"/>
      <c r="L8" s="95"/>
    </row>
    <row r="9" spans="1:12">
      <c r="A9" s="96"/>
      <c r="B9" s="93"/>
      <c r="C9" s="97"/>
      <c r="D9" s="83"/>
      <c r="E9" s="85"/>
      <c r="F9" s="86"/>
      <c r="G9" s="86"/>
      <c r="H9" s="93"/>
      <c r="I9" s="94"/>
      <c r="J9" s="94"/>
      <c r="K9" s="90"/>
      <c r="L9" s="95"/>
    </row>
    <row r="10" spans="1:12">
      <c r="A10" s="96"/>
      <c r="B10" s="93"/>
      <c r="C10" s="97"/>
      <c r="D10" s="83"/>
      <c r="E10" s="85"/>
      <c r="F10" s="86"/>
      <c r="G10" s="86"/>
      <c r="H10" s="93"/>
      <c r="I10" s="94"/>
      <c r="J10" s="94"/>
      <c r="K10" s="90"/>
      <c r="L10" s="95"/>
    </row>
    <row r="11" spans="1:12">
      <c r="A11" s="96"/>
      <c r="B11" s="93"/>
      <c r="C11" s="97"/>
      <c r="D11" s="83"/>
      <c r="E11" s="85"/>
      <c r="F11" s="86"/>
      <c r="G11" s="86"/>
      <c r="H11" s="93"/>
      <c r="I11" s="94"/>
      <c r="J11" s="94"/>
      <c r="K11" s="90"/>
      <c r="L11" s="95"/>
    </row>
    <row r="12" spans="1:12" ht="15" thickBot="1">
      <c r="A12" s="98"/>
      <c r="B12" s="99"/>
      <c r="C12" s="100"/>
      <c r="D12" s="101"/>
      <c r="E12" s="102"/>
      <c r="F12" s="103"/>
      <c r="G12" s="103"/>
      <c r="H12" s="99"/>
      <c r="I12" s="104"/>
      <c r="J12" s="104"/>
      <c r="K12" s="105"/>
      <c r="L12" s="106"/>
    </row>
  </sheetData>
  <mergeCells count="12">
    <mergeCell ref="L3:L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2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1"/>
  <sheetViews>
    <sheetView topLeftCell="H1" zoomScale="90" zoomScaleNormal="90" workbookViewId="0">
      <selection activeCell="U10" sqref="U10:U19"/>
    </sheetView>
  </sheetViews>
  <sheetFormatPr defaultColWidth="8.75" defaultRowHeight="14.25"/>
  <cols>
    <col min="1" max="1" width="3.25" style="2" customWidth="1"/>
    <col min="2" max="5" width="1.75" style="2" customWidth="1"/>
    <col min="6" max="6" width="23.625" style="2" customWidth="1"/>
    <col min="7" max="7" width="12.25" style="2" customWidth="1"/>
    <col min="8" max="8" width="43.75" style="2" customWidth="1"/>
    <col min="9" max="9" width="10" style="2" customWidth="1"/>
    <col min="10" max="10" width="11.75" style="2" customWidth="1"/>
    <col min="11" max="11" width="3.75" style="2" customWidth="1"/>
    <col min="12" max="13" width="6.25" style="2" customWidth="1"/>
    <col min="14" max="14" width="6.75" style="2" customWidth="1"/>
    <col min="15" max="15" width="7.625" style="2" customWidth="1"/>
    <col min="16" max="16" width="10.25" style="2" customWidth="1"/>
    <col min="17" max="18" width="3.5" style="2" customWidth="1"/>
    <col min="19" max="19" width="8.25" style="2" customWidth="1"/>
    <col min="20" max="16384" width="8.75" style="2"/>
  </cols>
  <sheetData>
    <row r="1" spans="1:23">
      <c r="A1" s="336" t="s">
        <v>0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66"/>
      <c r="T1" s="66"/>
      <c r="U1" s="66"/>
      <c r="V1" s="66"/>
    </row>
    <row r="2" spans="1:23" ht="15" thickBot="1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110"/>
      <c r="T2" s="328" t="s">
        <v>90</v>
      </c>
      <c r="U2" s="328"/>
      <c r="V2" s="328"/>
    </row>
    <row r="3" spans="1:23" ht="26.45" customHeight="1">
      <c r="A3" s="297" t="s">
        <v>1</v>
      </c>
      <c r="B3" s="298"/>
      <c r="C3" s="298"/>
      <c r="D3" s="298"/>
      <c r="E3" s="299"/>
      <c r="F3" s="3" t="s">
        <v>214</v>
      </c>
      <c r="G3" s="4" t="s">
        <v>2</v>
      </c>
      <c r="H3" s="5" t="s">
        <v>88</v>
      </c>
      <c r="I3" s="6"/>
      <c r="J3" s="6"/>
      <c r="K3" s="7"/>
      <c r="L3" s="6"/>
      <c r="M3" s="339" t="s">
        <v>3</v>
      </c>
      <c r="N3" s="340"/>
      <c r="O3" s="341"/>
      <c r="P3" s="341"/>
      <c r="Q3" s="341"/>
      <c r="R3" s="341"/>
      <c r="S3" s="329" t="s">
        <v>91</v>
      </c>
      <c r="T3" s="111" t="s">
        <v>92</v>
      </c>
      <c r="U3" s="112"/>
      <c r="V3" s="113"/>
    </row>
    <row r="4" spans="1:23" ht="27.4" customHeight="1">
      <c r="A4" s="297" t="s">
        <v>4</v>
      </c>
      <c r="B4" s="298"/>
      <c r="C4" s="298"/>
      <c r="D4" s="298"/>
      <c r="E4" s="299"/>
      <c r="F4" s="3" t="s">
        <v>219</v>
      </c>
      <c r="G4" s="4" t="s">
        <v>5</v>
      </c>
      <c r="H4" s="4"/>
      <c r="I4" s="6"/>
      <c r="J4" s="6"/>
      <c r="K4" s="7"/>
      <c r="L4" s="6"/>
      <c r="M4" s="300" t="s">
        <v>6</v>
      </c>
      <c r="N4" s="301"/>
      <c r="O4" s="302">
        <v>46156</v>
      </c>
      <c r="P4" s="302"/>
      <c r="Q4" s="302"/>
      <c r="R4" s="302"/>
      <c r="S4" s="330"/>
      <c r="T4" s="114" t="s">
        <v>93</v>
      </c>
      <c r="U4" s="114"/>
      <c r="V4" s="115"/>
    </row>
    <row r="5" spans="1:23" ht="27.4" customHeight="1" thickBot="1">
      <c r="A5" s="337"/>
      <c r="B5" s="337"/>
      <c r="C5" s="337"/>
      <c r="D5" s="337"/>
      <c r="E5" s="337"/>
      <c r="F5" s="337"/>
      <c r="G5" s="8"/>
      <c r="H5" s="8"/>
      <c r="I5" s="6"/>
      <c r="J5" s="6"/>
      <c r="K5" s="7"/>
      <c r="L5" s="6"/>
      <c r="M5" s="300" t="s">
        <v>7</v>
      </c>
      <c r="N5" s="301"/>
      <c r="O5" s="302"/>
      <c r="P5" s="302"/>
      <c r="Q5" s="302"/>
      <c r="R5" s="302"/>
      <c r="S5" s="331"/>
      <c r="T5" s="116" t="s">
        <v>94</v>
      </c>
      <c r="U5" s="117">
        <v>6.8</v>
      </c>
      <c r="V5" s="117"/>
      <c r="W5" s="117">
        <v>1.1299999999999999</v>
      </c>
    </row>
    <row r="6" spans="1:23" ht="14.45" customHeight="1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332" t="s">
        <v>95</v>
      </c>
      <c r="T6" s="332"/>
      <c r="U6" s="332"/>
      <c r="V6" s="332"/>
    </row>
    <row r="7" spans="1:23" ht="24">
      <c r="A7" s="11" t="s">
        <v>8</v>
      </c>
      <c r="B7" s="338" t="s">
        <v>9</v>
      </c>
      <c r="C7" s="338"/>
      <c r="D7" s="338"/>
      <c r="E7" s="338"/>
      <c r="F7" s="11" t="s">
        <v>10</v>
      </c>
      <c r="G7" s="11" t="s">
        <v>11</v>
      </c>
      <c r="H7" s="11" t="s">
        <v>12</v>
      </c>
      <c r="I7" s="12" t="s">
        <v>13</v>
      </c>
      <c r="J7" s="12" t="s">
        <v>14</v>
      </c>
      <c r="K7" s="11" t="s">
        <v>15</v>
      </c>
      <c r="L7" s="13" t="s">
        <v>16</v>
      </c>
      <c r="M7" s="11" t="s">
        <v>17</v>
      </c>
      <c r="N7" s="11" t="s">
        <v>18</v>
      </c>
      <c r="O7" s="11" t="s">
        <v>19</v>
      </c>
      <c r="P7" s="11" t="s">
        <v>20</v>
      </c>
      <c r="Q7" s="338" t="s">
        <v>21</v>
      </c>
      <c r="R7" s="338"/>
      <c r="S7" s="118" t="s">
        <v>96</v>
      </c>
      <c r="T7" s="119" t="s">
        <v>97</v>
      </c>
      <c r="U7" s="119" t="s">
        <v>98</v>
      </c>
      <c r="V7" s="120" t="s">
        <v>99</v>
      </c>
    </row>
    <row r="8" spans="1:23" ht="25.15" customHeight="1">
      <c r="A8" s="14">
        <f>ROW()-7</f>
        <v>1</v>
      </c>
      <c r="B8" s="15">
        <v>1</v>
      </c>
      <c r="C8" s="15"/>
      <c r="D8" s="15"/>
      <c r="E8" s="15"/>
      <c r="F8" s="16" t="s">
        <v>215</v>
      </c>
      <c r="G8" s="17"/>
      <c r="H8" s="18" t="s">
        <v>220</v>
      </c>
      <c r="I8" s="19" t="s">
        <v>22</v>
      </c>
      <c r="J8" s="19"/>
      <c r="K8" s="20" t="s">
        <v>23</v>
      </c>
      <c r="L8" s="21">
        <v>1</v>
      </c>
      <c r="M8" s="21">
        <v>1</v>
      </c>
      <c r="N8" s="19" t="s">
        <v>22</v>
      </c>
      <c r="O8" s="22"/>
      <c r="P8" s="23">
        <v>46156</v>
      </c>
      <c r="Q8" s="24" t="s">
        <v>88</v>
      </c>
      <c r="R8" s="24"/>
      <c r="S8" s="121"/>
      <c r="T8" s="122"/>
      <c r="U8" s="123"/>
      <c r="V8" s="124"/>
    </row>
    <row r="9" spans="1:23" ht="15" customHeight="1">
      <c r="A9" s="14">
        <f t="shared" ref="A9:A19" si="0">ROW()-7</f>
        <v>2</v>
      </c>
      <c r="B9" s="14">
        <v>1</v>
      </c>
      <c r="C9" s="14"/>
      <c r="D9" s="14"/>
      <c r="E9" s="14"/>
      <c r="F9" s="16" t="s">
        <v>216</v>
      </c>
      <c r="G9" s="17"/>
      <c r="H9" s="18" t="s">
        <v>220</v>
      </c>
      <c r="I9" s="19" t="s">
        <v>22</v>
      </c>
      <c r="J9" s="19"/>
      <c r="K9" s="20" t="s">
        <v>23</v>
      </c>
      <c r="L9" s="21">
        <v>1</v>
      </c>
      <c r="M9" s="21">
        <v>1</v>
      </c>
      <c r="N9" s="19" t="s">
        <v>22</v>
      </c>
      <c r="O9" s="22"/>
      <c r="P9" s="23">
        <v>46156</v>
      </c>
      <c r="Q9" s="24" t="s">
        <v>88</v>
      </c>
      <c r="R9" s="24"/>
      <c r="S9" s="121" t="s">
        <v>100</v>
      </c>
      <c r="T9" s="144">
        <f>'A30C-KYO-JC-KC2'!V20</f>
        <v>75.635000000000005</v>
      </c>
      <c r="U9" s="145">
        <f t="shared" ref="U9" si="1">IF(S9="USD",(L9/M9)*T9,IF(S9="RMB",(L9/M9)*T9/W$5/U$5))</f>
        <v>9.8431806350858952</v>
      </c>
      <c r="V9" s="124">
        <f>IF(S9="RMB",(L9/M9)*T9,IF(S9="USD",(L9/M9)*T9*1.13*U$5))</f>
        <v>75.635000000000005</v>
      </c>
    </row>
    <row r="10" spans="1:23" ht="15" customHeight="1">
      <c r="A10" s="5">
        <f t="shared" si="0"/>
        <v>3</v>
      </c>
      <c r="B10" s="44"/>
      <c r="C10" s="45">
        <v>2</v>
      </c>
      <c r="D10" s="44"/>
      <c r="E10" s="44"/>
      <c r="F10" s="250" t="s">
        <v>234</v>
      </c>
      <c r="G10" s="251" t="s">
        <v>235</v>
      </c>
      <c r="H10" s="250" t="s">
        <v>236</v>
      </c>
      <c r="I10" s="252" t="s">
        <v>237</v>
      </c>
      <c r="J10" s="253"/>
      <c r="K10" s="221" t="s">
        <v>23</v>
      </c>
      <c r="L10" s="254">
        <v>1</v>
      </c>
      <c r="M10" s="254">
        <v>1</v>
      </c>
      <c r="N10" s="252" t="s">
        <v>237</v>
      </c>
      <c r="O10" s="49"/>
      <c r="P10" s="32">
        <v>46156</v>
      </c>
      <c r="Q10" s="11" t="s">
        <v>25</v>
      </c>
      <c r="R10" s="11"/>
      <c r="S10" s="125" t="s">
        <v>100</v>
      </c>
      <c r="T10" s="129">
        <v>0.38</v>
      </c>
      <c r="U10" s="127">
        <f>IF(S10="USD",(L10/M10)*T10,IF(S10="RMB",(L10/M10)*T10/W$5/U$5))</f>
        <v>4.945340968245706E-2</v>
      </c>
      <c r="V10" s="128">
        <f>IF(S10="RMB",(L10/M10)*T10,IF(S10="USD",(L10/M10)*T10*1.13*U$5))</f>
        <v>0.38</v>
      </c>
    </row>
    <row r="11" spans="1:23" ht="15" customHeight="1">
      <c r="A11" s="5">
        <f t="shared" si="0"/>
        <v>4</v>
      </c>
      <c r="B11" s="44"/>
      <c r="C11" s="45">
        <v>2</v>
      </c>
      <c r="D11" s="44"/>
      <c r="E11" s="44"/>
      <c r="F11" s="69" t="s">
        <v>71</v>
      </c>
      <c r="G11" s="70" t="s">
        <v>29</v>
      </c>
      <c r="H11" s="71" t="s">
        <v>72</v>
      </c>
      <c r="I11" s="252" t="s">
        <v>32</v>
      </c>
      <c r="J11" s="10"/>
      <c r="K11" s="48" t="s">
        <v>23</v>
      </c>
      <c r="L11" s="30">
        <v>1</v>
      </c>
      <c r="M11" s="30">
        <v>10</v>
      </c>
      <c r="N11" s="252" t="s">
        <v>32</v>
      </c>
      <c r="O11" s="10"/>
      <c r="P11" s="32">
        <v>46156</v>
      </c>
      <c r="Q11" s="33" t="s">
        <v>25</v>
      </c>
      <c r="R11" s="76" t="s">
        <v>73</v>
      </c>
      <c r="S11" s="130" t="s">
        <v>101</v>
      </c>
      <c r="T11" s="131">
        <v>0.35</v>
      </c>
      <c r="U11" s="127">
        <f t="shared" ref="U11:U15" si="2">IF(S11="USD",(L11/M11)*T11,IF(S11="RMB",(L11/M11)*T11/W$5/U$5))</f>
        <v>4.5549193128578865E-3</v>
      </c>
      <c r="V11" s="128">
        <f t="shared" ref="V11:V15" si="3">IF(S11="RMB",(L11/M11)*T11,IF(S11="USD",(L11/M11)*T11*1.13*U$5))</f>
        <v>3.4999999999999996E-2</v>
      </c>
    </row>
    <row r="12" spans="1:23" ht="15" customHeight="1">
      <c r="A12" s="5">
        <f t="shared" si="0"/>
        <v>5</v>
      </c>
      <c r="B12" s="44"/>
      <c r="C12" s="45">
        <v>2</v>
      </c>
      <c r="D12" s="44"/>
      <c r="E12" s="44"/>
      <c r="F12" s="72"/>
      <c r="G12" s="70" t="s">
        <v>238</v>
      </c>
      <c r="H12" s="71" t="s">
        <v>239</v>
      </c>
      <c r="I12" s="252" t="s">
        <v>28</v>
      </c>
      <c r="J12" s="245"/>
      <c r="K12" s="246" t="s">
        <v>23</v>
      </c>
      <c r="L12" s="241">
        <v>1</v>
      </c>
      <c r="M12" s="241">
        <v>1</v>
      </c>
      <c r="N12" s="252" t="s">
        <v>28</v>
      </c>
      <c r="O12" s="247"/>
      <c r="P12" s="32">
        <v>46156</v>
      </c>
      <c r="Q12" s="11" t="s">
        <v>25</v>
      </c>
      <c r="R12" s="77"/>
      <c r="S12" s="130" t="s">
        <v>101</v>
      </c>
      <c r="T12" s="131">
        <v>2.6</v>
      </c>
      <c r="U12" s="127">
        <f t="shared" si="2"/>
        <v>0.33836543466944308</v>
      </c>
      <c r="V12" s="128">
        <f t="shared" si="3"/>
        <v>2.6</v>
      </c>
    </row>
    <row r="13" spans="1:23" ht="15" customHeight="1">
      <c r="A13" s="5">
        <v>6</v>
      </c>
      <c r="B13" s="44"/>
      <c r="C13" s="45"/>
      <c r="D13" s="44"/>
      <c r="E13" s="44"/>
      <c r="F13" s="72" t="s">
        <v>257</v>
      </c>
      <c r="G13" s="73" t="s">
        <v>27</v>
      </c>
      <c r="H13" s="72" t="s">
        <v>258</v>
      </c>
      <c r="I13" s="252" t="s">
        <v>28</v>
      </c>
      <c r="J13" s="245"/>
      <c r="K13" s="246" t="s">
        <v>23</v>
      </c>
      <c r="L13" s="241">
        <v>1</v>
      </c>
      <c r="M13" s="241">
        <v>10</v>
      </c>
      <c r="N13" s="252" t="s">
        <v>28</v>
      </c>
      <c r="O13" s="247"/>
      <c r="P13" s="32">
        <v>46156</v>
      </c>
      <c r="Q13" s="11" t="s">
        <v>25</v>
      </c>
      <c r="R13" s="77"/>
      <c r="S13" s="130" t="s">
        <v>101</v>
      </c>
      <c r="T13" s="131">
        <v>6.5</v>
      </c>
      <c r="U13" s="127">
        <f t="shared" si="2"/>
        <v>8.4591358667360769E-2</v>
      </c>
      <c r="V13" s="128">
        <f t="shared" si="3"/>
        <v>0.65</v>
      </c>
    </row>
    <row r="14" spans="1:23" ht="15" customHeight="1">
      <c r="A14" s="5">
        <f t="shared" si="0"/>
        <v>7</v>
      </c>
      <c r="B14" s="44"/>
      <c r="C14" s="45">
        <v>2</v>
      </c>
      <c r="D14" s="44"/>
      <c r="E14" s="44"/>
      <c r="F14" s="38" t="s">
        <v>217</v>
      </c>
      <c r="G14" s="46" t="s">
        <v>29</v>
      </c>
      <c r="H14" s="248" t="s">
        <v>218</v>
      </c>
      <c r="I14" s="252" t="s">
        <v>30</v>
      </c>
      <c r="J14" s="245"/>
      <c r="K14" s="246" t="s">
        <v>23</v>
      </c>
      <c r="L14" s="241">
        <v>1</v>
      </c>
      <c r="M14" s="241">
        <v>1</v>
      </c>
      <c r="N14" s="252" t="s">
        <v>30</v>
      </c>
      <c r="O14" s="247"/>
      <c r="P14" s="32">
        <v>46156</v>
      </c>
      <c r="Q14" s="11" t="s">
        <v>88</v>
      </c>
      <c r="R14" s="77"/>
      <c r="S14" s="130" t="s">
        <v>101</v>
      </c>
      <c r="T14" s="131">
        <v>0.28000000000000003</v>
      </c>
      <c r="U14" s="127">
        <f t="shared" si="2"/>
        <v>3.6439354502863099E-2</v>
      </c>
      <c r="V14" s="128">
        <f t="shared" si="3"/>
        <v>0.28000000000000003</v>
      </c>
    </row>
    <row r="15" spans="1:23" ht="15" customHeight="1">
      <c r="A15" s="5">
        <f t="shared" si="0"/>
        <v>8</v>
      </c>
      <c r="B15" s="44"/>
      <c r="C15" s="45">
        <v>2</v>
      </c>
      <c r="D15" s="44"/>
      <c r="E15" s="44"/>
      <c r="F15" s="69" t="s">
        <v>31</v>
      </c>
      <c r="G15" s="74" t="s">
        <v>26</v>
      </c>
      <c r="H15" s="249" t="s">
        <v>221</v>
      </c>
      <c r="I15" s="252" t="s">
        <v>222</v>
      </c>
      <c r="J15" s="245"/>
      <c r="K15" s="246" t="s">
        <v>23</v>
      </c>
      <c r="L15" s="241">
        <v>2</v>
      </c>
      <c r="M15" s="241">
        <v>1</v>
      </c>
      <c r="N15" s="252" t="s">
        <v>222</v>
      </c>
      <c r="O15" s="247"/>
      <c r="P15" s="32">
        <v>46156</v>
      </c>
      <c r="Q15" s="11" t="s">
        <v>88</v>
      </c>
      <c r="R15" s="77" t="s">
        <v>73</v>
      </c>
      <c r="S15" s="125" t="s">
        <v>100</v>
      </c>
      <c r="T15" s="129">
        <v>0.1</v>
      </c>
      <c r="U15" s="127">
        <f t="shared" si="2"/>
        <v>2.6028110359187926E-2</v>
      </c>
      <c r="V15" s="128">
        <f t="shared" si="3"/>
        <v>0.2</v>
      </c>
    </row>
    <row r="16" spans="1:23" ht="15" customHeight="1">
      <c r="A16" s="267">
        <f t="shared" si="0"/>
        <v>9</v>
      </c>
      <c r="B16" s="268"/>
      <c r="C16" s="269">
        <v>2</v>
      </c>
      <c r="D16" s="268"/>
      <c r="E16" s="268"/>
      <c r="F16" s="270" t="s">
        <v>251</v>
      </c>
      <c r="G16" s="271" t="s">
        <v>29</v>
      </c>
      <c r="H16" s="272" t="s">
        <v>252</v>
      </c>
      <c r="I16" s="283" t="s">
        <v>253</v>
      </c>
      <c r="J16" s="273"/>
      <c r="K16" s="274" t="s">
        <v>23</v>
      </c>
      <c r="L16" s="275">
        <v>2</v>
      </c>
      <c r="M16" s="275">
        <v>10</v>
      </c>
      <c r="N16" s="283" t="s">
        <v>253</v>
      </c>
      <c r="O16" s="273"/>
      <c r="P16" s="276">
        <v>46156</v>
      </c>
      <c r="Q16" s="277" t="s">
        <v>25</v>
      </c>
      <c r="R16" s="278" t="s">
        <v>73</v>
      </c>
      <c r="S16" s="279" t="s">
        <v>101</v>
      </c>
      <c r="T16" s="280">
        <v>0.35</v>
      </c>
      <c r="U16" s="281">
        <f t="shared" ref="U16:U18" si="4">IF(S16="USD",(L16/M16)*T16,IF(S16="RMB",(L16/M16)*T16/W$5/U$5))</f>
        <v>9.1098386257157729E-3</v>
      </c>
      <c r="V16" s="282">
        <f t="shared" ref="V16:V18" si="5">IF(S16="RMB",(L16/M16)*T16,IF(S16="USD",(L16/M16)*T16*1.13*U$5))</f>
        <v>6.9999999999999993E-2</v>
      </c>
    </row>
    <row r="17" spans="1:25" ht="15" customHeight="1">
      <c r="A17" s="267">
        <f t="shared" si="0"/>
        <v>10</v>
      </c>
      <c r="B17" s="268"/>
      <c r="C17" s="269">
        <v>2</v>
      </c>
      <c r="D17" s="268"/>
      <c r="E17" s="268"/>
      <c r="F17" s="270"/>
      <c r="G17" s="271" t="s">
        <v>254</v>
      </c>
      <c r="H17" s="272" t="s">
        <v>255</v>
      </c>
      <c r="I17" s="283" t="s">
        <v>256</v>
      </c>
      <c r="J17" s="273"/>
      <c r="K17" s="274" t="s">
        <v>23</v>
      </c>
      <c r="L17" s="275">
        <v>1</v>
      </c>
      <c r="M17" s="275">
        <v>10</v>
      </c>
      <c r="N17" s="283" t="s">
        <v>256</v>
      </c>
      <c r="O17" s="273"/>
      <c r="P17" s="276">
        <v>46156</v>
      </c>
      <c r="Q17" s="277" t="s">
        <v>25</v>
      </c>
      <c r="R17" s="278"/>
      <c r="S17" s="279" t="s">
        <v>101</v>
      </c>
      <c r="T17" s="280">
        <v>0.6</v>
      </c>
      <c r="U17" s="281">
        <f t="shared" si="4"/>
        <v>7.8084331077563776E-3</v>
      </c>
      <c r="V17" s="282">
        <f t="shared" si="5"/>
        <v>0.06</v>
      </c>
    </row>
    <row r="18" spans="1:25" ht="15" customHeight="1">
      <c r="A18" s="267">
        <f t="shared" si="0"/>
        <v>11</v>
      </c>
      <c r="B18" s="268"/>
      <c r="C18" s="269">
        <v>2</v>
      </c>
      <c r="D18" s="268"/>
      <c r="E18" s="268"/>
      <c r="F18" s="270" t="s">
        <v>259</v>
      </c>
      <c r="G18" s="271" t="s">
        <v>260</v>
      </c>
      <c r="H18" s="272" t="s">
        <v>261</v>
      </c>
      <c r="I18" s="283" t="s">
        <v>262</v>
      </c>
      <c r="J18" s="273"/>
      <c r="K18" s="274" t="s">
        <v>23</v>
      </c>
      <c r="L18" s="275">
        <v>1</v>
      </c>
      <c r="M18" s="275">
        <v>1</v>
      </c>
      <c r="N18" s="283" t="s">
        <v>262</v>
      </c>
      <c r="O18" s="273"/>
      <c r="P18" s="276">
        <v>46156</v>
      </c>
      <c r="Q18" s="277" t="s">
        <v>267</v>
      </c>
      <c r="R18" s="278"/>
      <c r="S18" s="279" t="s">
        <v>101</v>
      </c>
      <c r="T18" s="280">
        <v>0.8</v>
      </c>
      <c r="U18" s="281">
        <f t="shared" si="4"/>
        <v>0.1041124414367517</v>
      </c>
      <c r="V18" s="282">
        <f t="shared" si="5"/>
        <v>0.8</v>
      </c>
    </row>
    <row r="19" spans="1:25" ht="15" customHeight="1">
      <c r="A19" s="267">
        <f t="shared" si="0"/>
        <v>12</v>
      </c>
      <c r="B19" s="268"/>
      <c r="C19" s="269">
        <v>2</v>
      </c>
      <c r="D19" s="268"/>
      <c r="E19" s="268"/>
      <c r="F19" s="270" t="s">
        <v>263</v>
      </c>
      <c r="G19" s="271" t="s">
        <v>264</v>
      </c>
      <c r="H19" s="272" t="s">
        <v>265</v>
      </c>
      <c r="I19" s="283" t="s">
        <v>266</v>
      </c>
      <c r="J19" s="273"/>
      <c r="K19" s="274" t="s">
        <v>23</v>
      </c>
      <c r="L19" s="275">
        <v>1</v>
      </c>
      <c r="M19" s="275">
        <v>1</v>
      </c>
      <c r="N19" s="283" t="s">
        <v>266</v>
      </c>
      <c r="O19" s="273"/>
      <c r="P19" s="276">
        <v>46156</v>
      </c>
      <c r="Q19" s="277" t="s">
        <v>267</v>
      </c>
      <c r="R19" s="278"/>
      <c r="S19" s="279" t="s">
        <v>101</v>
      </c>
      <c r="T19" s="280">
        <v>0.04</v>
      </c>
      <c r="U19" s="281">
        <f t="shared" ref="U19" si="6">IF(S19="USD",(L19/M19)*T19,IF(S19="RMB",(L19/M19)*T19/W$5/U$5))</f>
        <v>5.2056220718375854E-3</v>
      </c>
      <c r="V19" s="282">
        <f t="shared" ref="V19" si="7">IF(S19="RMB",(L19/M19)*T19,IF(S19="USD",(L19/M19)*T19*1.13*U$5))</f>
        <v>0.04</v>
      </c>
    </row>
    <row r="20" spans="1:25">
      <c r="A20" s="306"/>
      <c r="B20" s="306"/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6"/>
      <c r="P20" s="306"/>
      <c r="Q20" s="306"/>
      <c r="R20" s="306"/>
      <c r="S20" s="132"/>
      <c r="T20" s="129"/>
      <c r="U20" s="127"/>
      <c r="V20" s="128"/>
    </row>
    <row r="21" spans="1:25" ht="15" thickBot="1">
      <c r="A21" s="307" t="s">
        <v>33</v>
      </c>
      <c r="B21" s="307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8"/>
      <c r="P21" s="308"/>
      <c r="Q21" s="307"/>
      <c r="R21" s="307"/>
      <c r="S21" s="134" t="s">
        <v>104</v>
      </c>
      <c r="T21" s="135"/>
      <c r="U21" s="135">
        <f>SUM(U9:U20)</f>
        <v>10.508849557522124</v>
      </c>
      <c r="V21" s="135">
        <f>SUM(V9:V20)</f>
        <v>80.75</v>
      </c>
    </row>
    <row r="22" spans="1:25" ht="13.9" customHeight="1">
      <c r="A22" s="303" t="s">
        <v>34</v>
      </c>
      <c r="B22" s="303"/>
      <c r="C22" s="303"/>
      <c r="D22" s="303"/>
      <c r="E22" s="303"/>
      <c r="F22" s="303" t="s">
        <v>35</v>
      </c>
      <c r="G22" s="303" t="s">
        <v>36</v>
      </c>
      <c r="H22" s="303"/>
      <c r="I22" s="303"/>
      <c r="J22" s="303" t="s">
        <v>37</v>
      </c>
      <c r="K22" s="303"/>
      <c r="L22" s="303"/>
      <c r="M22" s="303" t="s">
        <v>38</v>
      </c>
      <c r="N22" s="303"/>
      <c r="O22" s="303" t="s">
        <v>39</v>
      </c>
      <c r="P22" s="303"/>
      <c r="Q22" s="303" t="s">
        <v>21</v>
      </c>
      <c r="R22" s="303"/>
      <c r="S22" s="333" t="s">
        <v>105</v>
      </c>
      <c r="T22" s="334"/>
      <c r="U22" s="335"/>
      <c r="V22" s="146"/>
    </row>
    <row r="23" spans="1:25" ht="25.9" customHeight="1">
      <c r="A23" s="303"/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42" t="s">
        <v>106</v>
      </c>
      <c r="T23" s="343"/>
      <c r="U23" s="344"/>
      <c r="V23" s="136">
        <v>1</v>
      </c>
    </row>
    <row r="24" spans="1:25" ht="13.9" customHeight="1">
      <c r="A24" s="303" t="s">
        <v>40</v>
      </c>
      <c r="B24" s="303"/>
      <c r="C24" s="303"/>
      <c r="D24" s="303"/>
      <c r="E24" s="303"/>
      <c r="F24" s="50">
        <v>46156</v>
      </c>
      <c r="G24" s="309" t="s">
        <v>41</v>
      </c>
      <c r="H24" s="310"/>
      <c r="I24" s="310"/>
      <c r="J24" s="303"/>
      <c r="K24" s="303"/>
      <c r="L24" s="303"/>
      <c r="M24" s="303" t="s">
        <v>89</v>
      </c>
      <c r="N24" s="303"/>
      <c r="O24" s="304"/>
      <c r="P24" s="305"/>
      <c r="Q24" s="304"/>
      <c r="R24" s="305"/>
      <c r="S24" s="342" t="s">
        <v>107</v>
      </c>
      <c r="T24" s="343"/>
      <c r="U24" s="344"/>
      <c r="V24" s="136">
        <v>0.5</v>
      </c>
    </row>
    <row r="25" spans="1:25" ht="13.9" customHeight="1">
      <c r="A25" s="303"/>
      <c r="B25" s="303"/>
      <c r="C25" s="303"/>
      <c r="D25" s="303"/>
      <c r="E25" s="303"/>
      <c r="F25" s="50"/>
      <c r="G25" s="327"/>
      <c r="H25" s="310"/>
      <c r="I25" s="310"/>
      <c r="J25" s="303"/>
      <c r="K25" s="303"/>
      <c r="L25" s="303"/>
      <c r="M25" s="303"/>
      <c r="N25" s="303"/>
      <c r="O25" s="304"/>
      <c r="P25" s="305"/>
      <c r="Q25" s="304"/>
      <c r="R25" s="305"/>
      <c r="S25" s="342" t="s">
        <v>108</v>
      </c>
      <c r="T25" s="343"/>
      <c r="U25" s="344"/>
      <c r="V25" s="136">
        <v>0.2</v>
      </c>
    </row>
    <row r="26" spans="1:25" ht="13.9" customHeight="1">
      <c r="A26" s="323"/>
      <c r="B26" s="323"/>
      <c r="C26" s="323"/>
      <c r="D26" s="323"/>
      <c r="E26" s="323"/>
      <c r="F26" s="324"/>
      <c r="G26" s="324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42" t="s">
        <v>109</v>
      </c>
      <c r="T26" s="343"/>
      <c r="U26" s="344"/>
      <c r="V26" s="136">
        <v>0.3</v>
      </c>
    </row>
    <row r="27" spans="1:25" ht="13.9" customHeight="1">
      <c r="A27" s="312" t="s">
        <v>42</v>
      </c>
      <c r="B27" s="313"/>
      <c r="C27" s="313"/>
      <c r="D27" s="313"/>
      <c r="E27" s="313"/>
      <c r="F27" s="312" t="s">
        <v>43</v>
      </c>
      <c r="G27" s="51"/>
      <c r="H27" s="313" t="s">
        <v>44</v>
      </c>
      <c r="I27" s="52"/>
      <c r="J27" s="318" t="s">
        <v>45</v>
      </c>
      <c r="K27" s="318"/>
      <c r="L27" s="318"/>
      <c r="M27" s="318"/>
      <c r="N27" s="318"/>
      <c r="O27" s="52"/>
      <c r="P27" s="52"/>
      <c r="Q27" s="52"/>
      <c r="R27" s="53"/>
      <c r="S27" s="342" t="s">
        <v>110</v>
      </c>
      <c r="T27" s="343"/>
      <c r="U27" s="344"/>
      <c r="V27" s="136">
        <v>0.9</v>
      </c>
    </row>
    <row r="28" spans="1:25" ht="13.9" customHeight="1">
      <c r="A28" s="314"/>
      <c r="B28" s="315"/>
      <c r="C28" s="315"/>
      <c r="D28" s="315"/>
      <c r="E28" s="315"/>
      <c r="F28" s="314"/>
      <c r="G28" s="54"/>
      <c r="H28" s="315"/>
      <c r="I28" s="55"/>
      <c r="J28" s="319"/>
      <c r="K28" s="319"/>
      <c r="L28" s="319"/>
      <c r="M28" s="319"/>
      <c r="N28" s="319"/>
      <c r="O28" s="55"/>
      <c r="P28" s="55"/>
      <c r="Q28" s="55"/>
      <c r="R28" s="56"/>
      <c r="S28" s="342" t="s">
        <v>111</v>
      </c>
      <c r="T28" s="343"/>
      <c r="U28" s="344"/>
      <c r="V28" s="136">
        <v>0.3</v>
      </c>
    </row>
    <row r="29" spans="1:25">
      <c r="A29" s="316"/>
      <c r="B29" s="317"/>
      <c r="C29" s="317"/>
      <c r="D29" s="317"/>
      <c r="E29" s="317"/>
      <c r="F29" s="316"/>
      <c r="G29" s="57"/>
      <c r="H29" s="317"/>
      <c r="I29" s="58"/>
      <c r="J29" s="320"/>
      <c r="K29" s="320"/>
      <c r="L29" s="320"/>
      <c r="M29" s="320"/>
      <c r="N29" s="320"/>
      <c r="O29" s="58"/>
      <c r="P29" s="58"/>
      <c r="Q29" s="58"/>
      <c r="R29" s="59"/>
      <c r="S29" s="294" t="s">
        <v>112</v>
      </c>
      <c r="T29" s="295"/>
      <c r="U29" s="296"/>
      <c r="V29" s="136">
        <v>0.6</v>
      </c>
    </row>
    <row r="30" spans="1:25">
      <c r="A30" s="311" t="s">
        <v>46</v>
      </c>
      <c r="B30" s="311"/>
      <c r="C30" s="311"/>
      <c r="D30" s="311"/>
      <c r="E30" s="311"/>
      <c r="F30" s="325" t="s">
        <v>47</v>
      </c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6"/>
      <c r="S30" s="294" t="s">
        <v>113</v>
      </c>
      <c r="T30" s="295"/>
      <c r="U30" s="296"/>
      <c r="V30" s="136">
        <v>0.4</v>
      </c>
    </row>
    <row r="31" spans="1:25">
      <c r="A31" s="311"/>
      <c r="B31" s="311"/>
      <c r="C31" s="311"/>
      <c r="D31" s="311"/>
      <c r="E31" s="311"/>
      <c r="F31" s="318" t="s">
        <v>48</v>
      </c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18"/>
      <c r="R31" s="321"/>
      <c r="S31" s="294" t="s">
        <v>114</v>
      </c>
      <c r="T31" s="295"/>
      <c r="U31" s="296"/>
      <c r="V31" s="136">
        <v>0</v>
      </c>
      <c r="X31" s="133"/>
      <c r="Y31" s="133"/>
    </row>
    <row r="32" spans="1:25">
      <c r="A32" s="311"/>
      <c r="B32" s="311"/>
      <c r="C32" s="311"/>
      <c r="D32" s="311"/>
      <c r="E32" s="311"/>
      <c r="F32" s="320"/>
      <c r="G32" s="320"/>
      <c r="H32" s="320"/>
      <c r="I32" s="320"/>
      <c r="J32" s="320"/>
      <c r="K32" s="320"/>
      <c r="L32" s="320"/>
      <c r="M32" s="320"/>
      <c r="N32" s="320"/>
      <c r="O32" s="320"/>
      <c r="P32" s="320"/>
      <c r="Q32" s="320"/>
      <c r="R32" s="322"/>
      <c r="S32" s="294" t="s">
        <v>115</v>
      </c>
      <c r="T32" s="295"/>
      <c r="U32" s="296"/>
      <c r="V32" s="136">
        <v>0.45</v>
      </c>
    </row>
    <row r="33" spans="1:22">
      <c r="A33" s="61"/>
      <c r="B33" s="61"/>
      <c r="C33" s="61"/>
      <c r="D33" s="61"/>
      <c r="E33" s="61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294" t="s">
        <v>116</v>
      </c>
      <c r="T33" s="295"/>
      <c r="U33" s="296"/>
      <c r="V33" s="136">
        <v>0.4</v>
      </c>
    </row>
    <row r="34" spans="1:22">
      <c r="A34" s="61"/>
      <c r="B34" s="61"/>
      <c r="C34" s="61"/>
      <c r="D34" s="61"/>
      <c r="E34" s="61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294" t="s">
        <v>117</v>
      </c>
      <c r="T34" s="295"/>
      <c r="U34" s="296"/>
      <c r="V34" s="136">
        <v>0.45</v>
      </c>
    </row>
    <row r="35" spans="1:22">
      <c r="A35" s="61"/>
      <c r="B35" s="61"/>
      <c r="C35" s="61"/>
      <c r="D35" s="61"/>
      <c r="E35" s="61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294" t="s">
        <v>118</v>
      </c>
      <c r="T35" s="295"/>
      <c r="U35" s="296"/>
      <c r="V35" s="136">
        <v>0.5</v>
      </c>
    </row>
    <row r="36" spans="1:22">
      <c r="A36" s="61"/>
      <c r="B36" s="61"/>
      <c r="C36" s="61"/>
      <c r="D36" s="61"/>
      <c r="E36" s="61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294" t="s">
        <v>119</v>
      </c>
      <c r="T36" s="295"/>
      <c r="U36" s="296"/>
      <c r="V36" s="136">
        <v>0.4</v>
      </c>
    </row>
    <row r="37" spans="1:22">
      <c r="A37" s="61"/>
      <c r="B37" s="61"/>
      <c r="C37" s="61"/>
      <c r="D37" s="61"/>
      <c r="E37" s="61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294" t="s">
        <v>120</v>
      </c>
      <c r="T37" s="295"/>
      <c r="U37" s="296"/>
      <c r="V37" s="136">
        <v>0.6</v>
      </c>
    </row>
    <row r="38" spans="1:22" ht="13.9" customHeight="1">
      <c r="A38" s="61"/>
      <c r="B38" s="61"/>
      <c r="C38" s="61"/>
      <c r="D38" s="61"/>
      <c r="E38" s="61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345" t="s">
        <v>233</v>
      </c>
      <c r="T38" s="346"/>
      <c r="U38" s="347"/>
      <c r="V38" s="351">
        <v>0.2</v>
      </c>
    </row>
    <row r="39" spans="1:22">
      <c r="A39" s="75"/>
      <c r="B39" s="64"/>
      <c r="C39" s="64"/>
      <c r="D39" s="64"/>
      <c r="E39" s="64"/>
      <c r="F39" s="64"/>
      <c r="G39" s="61"/>
      <c r="H39" s="62"/>
      <c r="I39" s="61"/>
      <c r="J39" s="65"/>
      <c r="K39" s="65"/>
      <c r="L39" s="65"/>
      <c r="M39" s="65"/>
      <c r="N39" s="61"/>
      <c r="O39" s="61"/>
      <c r="P39" s="65"/>
      <c r="Q39" s="61"/>
      <c r="R39" s="61"/>
      <c r="S39" s="348"/>
      <c r="T39" s="349"/>
      <c r="U39" s="350"/>
      <c r="V39" s="352"/>
    </row>
    <row r="40" spans="1:22">
      <c r="A40" s="61"/>
      <c r="B40" s="61"/>
      <c r="C40" s="61"/>
      <c r="D40" s="61"/>
      <c r="E40" s="61"/>
      <c r="F40" s="61"/>
      <c r="G40" s="62"/>
      <c r="H40" s="62"/>
      <c r="I40" s="61"/>
      <c r="J40" s="66"/>
      <c r="K40" s="66"/>
      <c r="L40" s="66"/>
      <c r="M40" s="66"/>
      <c r="N40" s="61"/>
      <c r="O40" s="61"/>
      <c r="P40" s="65"/>
      <c r="Q40" s="61"/>
      <c r="R40" s="61"/>
      <c r="S40" s="294" t="s">
        <v>121</v>
      </c>
      <c r="T40" s="295"/>
      <c r="U40" s="296"/>
      <c r="V40" s="136">
        <v>0.4</v>
      </c>
    </row>
    <row r="41" spans="1:22">
      <c r="A41" s="61"/>
      <c r="B41" s="61"/>
      <c r="C41" s="61"/>
      <c r="D41" s="61"/>
      <c r="E41" s="61"/>
      <c r="F41" s="61"/>
      <c r="G41" s="62"/>
      <c r="H41" s="62"/>
      <c r="I41" s="61"/>
      <c r="J41" s="66"/>
      <c r="K41" s="66"/>
      <c r="L41" s="66"/>
      <c r="M41" s="66"/>
      <c r="N41" s="61"/>
      <c r="O41" s="61"/>
      <c r="P41" s="65"/>
      <c r="Q41" s="61"/>
      <c r="R41" s="61"/>
      <c r="S41" s="294" t="s">
        <v>122</v>
      </c>
      <c r="T41" s="295"/>
      <c r="U41" s="296"/>
      <c r="V41" s="136">
        <v>0.4</v>
      </c>
    </row>
    <row r="42" spans="1:22">
      <c r="A42" s="61"/>
      <c r="B42" s="61"/>
      <c r="C42" s="61"/>
      <c r="D42" s="61"/>
      <c r="E42" s="61"/>
      <c r="F42" s="61"/>
      <c r="G42" s="62"/>
      <c r="H42" s="62"/>
      <c r="I42" s="61"/>
      <c r="J42" s="66"/>
      <c r="K42" s="66"/>
      <c r="L42" s="66"/>
      <c r="M42" s="66"/>
      <c r="N42" s="67"/>
      <c r="O42" s="61"/>
      <c r="P42" s="66"/>
      <c r="Q42" s="68"/>
      <c r="R42" s="68"/>
      <c r="S42" s="294" t="s">
        <v>123</v>
      </c>
      <c r="T42" s="295"/>
      <c r="U42" s="296"/>
      <c r="V42" s="137">
        <f>SUM(V23:V41)</f>
        <v>8.0000000000000018</v>
      </c>
    </row>
    <row r="43" spans="1:22">
      <c r="A43" s="61"/>
      <c r="B43" s="61"/>
      <c r="C43" s="61"/>
      <c r="D43" s="61"/>
      <c r="E43" s="61"/>
      <c r="F43" s="61"/>
      <c r="G43" s="62"/>
      <c r="H43" s="62"/>
      <c r="I43" s="61"/>
      <c r="J43" s="66"/>
      <c r="K43" s="66"/>
      <c r="L43" s="66"/>
      <c r="M43" s="66"/>
      <c r="N43" s="67"/>
      <c r="O43" s="61"/>
      <c r="P43" s="66"/>
      <c r="Q43" s="68"/>
      <c r="R43" s="68"/>
      <c r="S43" s="138" t="s">
        <v>124</v>
      </c>
      <c r="T43" s="138"/>
      <c r="U43" s="138"/>
      <c r="V43" s="137">
        <f>V42/U$5</f>
        <v>1.1764705882352944</v>
      </c>
    </row>
    <row r="44" spans="1:22">
      <c r="A44" s="61"/>
      <c r="B44" s="61"/>
      <c r="C44" s="61"/>
      <c r="D44" s="61"/>
      <c r="E44" s="61"/>
      <c r="F44" s="61"/>
      <c r="G44" s="62"/>
      <c r="L44" s="66"/>
      <c r="M44" s="66"/>
      <c r="N44" s="67"/>
      <c r="O44" s="61"/>
      <c r="P44" s="66"/>
      <c r="Q44" s="68"/>
      <c r="R44" s="68"/>
      <c r="S44" s="7"/>
      <c r="T44" s="7"/>
      <c r="U44" s="7"/>
      <c r="V44" s="7"/>
    </row>
    <row r="45" spans="1:22">
      <c r="A45" s="61"/>
      <c r="B45" s="61"/>
      <c r="C45" s="61"/>
      <c r="D45" s="61"/>
      <c r="E45" s="61"/>
      <c r="F45" s="61"/>
      <c r="G45" s="62"/>
      <c r="L45" s="66"/>
      <c r="M45" s="66"/>
      <c r="N45" s="67"/>
      <c r="O45" s="61"/>
      <c r="P45" s="66"/>
      <c r="Q45" s="68"/>
      <c r="R45" s="68"/>
      <c r="S45" s="139" t="s">
        <v>125</v>
      </c>
      <c r="T45" s="140"/>
      <c r="U45" s="141"/>
      <c r="V45" s="142"/>
    </row>
    <row r="46" spans="1:22">
      <c r="A46" s="61"/>
      <c r="B46" s="61"/>
      <c r="C46" s="61"/>
      <c r="D46" s="61"/>
      <c r="E46" s="61"/>
      <c r="F46" s="61"/>
      <c r="G46" s="62"/>
      <c r="L46" s="66"/>
      <c r="M46" s="66"/>
      <c r="N46" s="67"/>
      <c r="O46" s="61"/>
      <c r="P46" s="66"/>
      <c r="Q46" s="68"/>
      <c r="R46" s="68"/>
      <c r="S46" s="143"/>
      <c r="T46" s="140"/>
      <c r="U46" s="7"/>
      <c r="V46" s="7"/>
    </row>
    <row r="47" spans="1:22">
      <c r="A47" s="61"/>
      <c r="B47" s="61"/>
      <c r="C47" s="61"/>
      <c r="D47" s="61"/>
      <c r="E47" s="61"/>
      <c r="F47" s="61"/>
      <c r="G47" s="62"/>
      <c r="L47" s="66"/>
      <c r="M47" s="66"/>
      <c r="N47" s="67"/>
      <c r="O47" s="61"/>
      <c r="P47" s="66"/>
      <c r="Q47" s="68"/>
      <c r="R47" s="68"/>
    </row>
    <row r="60" spans="19:22">
      <c r="S60" s="143"/>
      <c r="T60" s="140"/>
      <c r="U60" s="7"/>
      <c r="V60" s="7"/>
    </row>
    <row r="61" spans="19:22">
      <c r="S61" s="143"/>
      <c r="T61" s="140"/>
      <c r="U61" s="7"/>
      <c r="V61" s="7"/>
    </row>
  </sheetData>
  <mergeCells count="65">
    <mergeCell ref="S38:U39"/>
    <mergeCell ref="V38:V39"/>
    <mergeCell ref="S40:U40"/>
    <mergeCell ref="S41:U41"/>
    <mergeCell ref="S33:U33"/>
    <mergeCell ref="S34:U34"/>
    <mergeCell ref="S35:U35"/>
    <mergeCell ref="S36:U36"/>
    <mergeCell ref="S37:U37"/>
    <mergeCell ref="S28:U28"/>
    <mergeCell ref="S29:U29"/>
    <mergeCell ref="S30:U30"/>
    <mergeCell ref="S31:U31"/>
    <mergeCell ref="S32:U32"/>
    <mergeCell ref="S23:U23"/>
    <mergeCell ref="S24:U24"/>
    <mergeCell ref="S25:U25"/>
    <mergeCell ref="S26:U26"/>
    <mergeCell ref="S27:U27"/>
    <mergeCell ref="T2:V2"/>
    <mergeCell ref="S3:S5"/>
    <mergeCell ref="S6:V6"/>
    <mergeCell ref="S22:U22"/>
    <mergeCell ref="A1:R2"/>
    <mergeCell ref="M22:N23"/>
    <mergeCell ref="O22:P23"/>
    <mergeCell ref="Q22:R23"/>
    <mergeCell ref="A5:F5"/>
    <mergeCell ref="M5:N5"/>
    <mergeCell ref="O5:R5"/>
    <mergeCell ref="B7:E7"/>
    <mergeCell ref="Q7:R7"/>
    <mergeCell ref="A3:E3"/>
    <mergeCell ref="M3:N3"/>
    <mergeCell ref="O3:R3"/>
    <mergeCell ref="A22:E23"/>
    <mergeCell ref="G22:I23"/>
    <mergeCell ref="J22:L23"/>
    <mergeCell ref="J27:N29"/>
    <mergeCell ref="F31:R32"/>
    <mergeCell ref="Q25:R25"/>
    <mergeCell ref="A26:R26"/>
    <mergeCell ref="F30:R30"/>
    <mergeCell ref="F22:F23"/>
    <mergeCell ref="F27:F29"/>
    <mergeCell ref="H27:H29"/>
    <mergeCell ref="A25:E25"/>
    <mergeCell ref="G25:I25"/>
    <mergeCell ref="J25:L25"/>
    <mergeCell ref="S42:U42"/>
    <mergeCell ref="A4:E4"/>
    <mergeCell ref="M4:N4"/>
    <mergeCell ref="O4:R4"/>
    <mergeCell ref="M25:N25"/>
    <mergeCell ref="O25:P25"/>
    <mergeCell ref="A20:R20"/>
    <mergeCell ref="A21:R21"/>
    <mergeCell ref="A24:E24"/>
    <mergeCell ref="G24:I24"/>
    <mergeCell ref="J24:L24"/>
    <mergeCell ref="M24:N24"/>
    <mergeCell ref="O24:P24"/>
    <mergeCell ref="Q24:R24"/>
    <mergeCell ref="A30:E32"/>
    <mergeCell ref="A27:E29"/>
  </mergeCells>
  <phoneticPr fontId="21" type="noConversion"/>
  <pageMargins left="0.25138888888888899" right="0.25138888888888899" top="0.16111111111111101" bottom="0.16111111111111101" header="0.29861111111111099" footer="0.29861111111111099"/>
  <pageSetup paperSize="9" scale="76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7"/>
  <sheetViews>
    <sheetView topLeftCell="I1" zoomScaleNormal="100" workbookViewId="0">
      <selection activeCell="U23" sqref="U23"/>
    </sheetView>
  </sheetViews>
  <sheetFormatPr defaultColWidth="8.75" defaultRowHeight="14.25"/>
  <cols>
    <col min="1" max="1" width="3.25" style="1" customWidth="1"/>
    <col min="2" max="5" width="1.75" style="2" customWidth="1"/>
    <col min="6" max="6" width="24.375" style="2" customWidth="1"/>
    <col min="7" max="7" width="12.25" style="2" customWidth="1"/>
    <col min="8" max="8" width="40.75" style="2" customWidth="1"/>
    <col min="9" max="9" width="9.125" style="2" customWidth="1"/>
    <col min="10" max="10" width="11.75" style="2" customWidth="1"/>
    <col min="11" max="11" width="3.75" style="2" customWidth="1"/>
    <col min="12" max="13" width="6.25" style="2" customWidth="1"/>
    <col min="14" max="14" width="6.75" style="2" customWidth="1"/>
    <col min="15" max="15" width="7.625" style="2" customWidth="1"/>
    <col min="16" max="16" width="8.75" style="2" customWidth="1"/>
    <col min="17" max="18" width="3.5" style="2" customWidth="1"/>
    <col min="19" max="19" width="8.75" style="2"/>
    <col min="20" max="20" width="7.75" style="2" customWidth="1"/>
    <col min="21" max="22" width="8.75" style="2"/>
    <col min="23" max="23" width="10.875" style="2" bestFit="1" customWidth="1"/>
    <col min="24" max="24" width="10.625" style="2" bestFit="1" customWidth="1"/>
    <col min="25" max="25" width="8.75" style="2"/>
    <col min="26" max="26" width="9.125" style="2" bestFit="1" customWidth="1"/>
    <col min="27" max="16384" width="8.75" style="2"/>
  </cols>
  <sheetData>
    <row r="1" spans="1:26">
      <c r="A1" s="357" t="s">
        <v>0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66"/>
      <c r="T1" s="66"/>
      <c r="U1" s="66"/>
      <c r="V1" s="66"/>
    </row>
    <row r="2" spans="1:26" ht="15" thickBot="1">
      <c r="A2" s="357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110"/>
      <c r="T2" s="328" t="s">
        <v>90</v>
      </c>
      <c r="U2" s="328"/>
      <c r="V2" s="328"/>
    </row>
    <row r="3" spans="1:26" ht="26.45" customHeight="1">
      <c r="A3" s="353" t="s">
        <v>1</v>
      </c>
      <c r="B3" s="298"/>
      <c r="C3" s="298"/>
      <c r="D3" s="298"/>
      <c r="E3" s="299"/>
      <c r="F3" s="3" t="s">
        <v>226</v>
      </c>
      <c r="G3" s="4" t="s">
        <v>2</v>
      </c>
      <c r="H3" s="5" t="s">
        <v>88</v>
      </c>
      <c r="I3" s="6"/>
      <c r="J3" s="6"/>
      <c r="K3" s="7"/>
      <c r="L3" s="6"/>
      <c r="M3" s="339" t="s">
        <v>3</v>
      </c>
      <c r="N3" s="340"/>
      <c r="O3" s="341"/>
      <c r="P3" s="341"/>
      <c r="Q3" s="341"/>
      <c r="R3" s="341"/>
      <c r="S3" s="329" t="s">
        <v>91</v>
      </c>
      <c r="T3" s="111" t="s">
        <v>92</v>
      </c>
      <c r="U3" s="112"/>
      <c r="V3" s="113"/>
    </row>
    <row r="4" spans="1:26" ht="27.4" customHeight="1">
      <c r="A4" s="353" t="s">
        <v>4</v>
      </c>
      <c r="B4" s="298"/>
      <c r="C4" s="298"/>
      <c r="D4" s="298"/>
      <c r="E4" s="299"/>
      <c r="F4" s="3" t="s">
        <v>224</v>
      </c>
      <c r="G4" s="4" t="s">
        <v>5</v>
      </c>
      <c r="H4" s="4"/>
      <c r="I4" s="6"/>
      <c r="J4" s="6"/>
      <c r="K4" s="7"/>
      <c r="L4" s="6"/>
      <c r="M4" s="300" t="s">
        <v>6</v>
      </c>
      <c r="N4" s="301"/>
      <c r="O4" s="302">
        <v>46156</v>
      </c>
      <c r="P4" s="302"/>
      <c r="Q4" s="302"/>
      <c r="R4" s="302"/>
      <c r="S4" s="330"/>
      <c r="T4" s="114" t="s">
        <v>93</v>
      </c>
      <c r="U4" s="114"/>
      <c r="V4" s="115"/>
    </row>
    <row r="5" spans="1:26" ht="27.4" customHeight="1" thickBot="1">
      <c r="A5" s="354"/>
      <c r="B5" s="337"/>
      <c r="C5" s="337"/>
      <c r="D5" s="337"/>
      <c r="E5" s="337"/>
      <c r="F5" s="337"/>
      <c r="G5" s="8"/>
      <c r="H5" s="8"/>
      <c r="I5" s="6"/>
      <c r="J5" s="6"/>
      <c r="K5" s="7"/>
      <c r="L5" s="6"/>
      <c r="M5" s="300" t="s">
        <v>7</v>
      </c>
      <c r="N5" s="301"/>
      <c r="O5" s="302"/>
      <c r="P5" s="302"/>
      <c r="Q5" s="302"/>
      <c r="R5" s="302"/>
      <c r="S5" s="331"/>
      <c r="T5" s="116" t="s">
        <v>94</v>
      </c>
      <c r="U5" s="117">
        <v>6.8</v>
      </c>
      <c r="V5" s="117"/>
      <c r="W5" s="117">
        <v>1.1299999999999999</v>
      </c>
    </row>
    <row r="6" spans="1:26" ht="14.45" customHeight="1" thickBot="1">
      <c r="A6" s="9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332" t="s">
        <v>95</v>
      </c>
      <c r="T6" s="332"/>
      <c r="U6" s="332"/>
      <c r="V6" s="332"/>
    </row>
    <row r="7" spans="1:26" ht="36">
      <c r="A7" s="10" t="s">
        <v>8</v>
      </c>
      <c r="B7" s="338" t="s">
        <v>9</v>
      </c>
      <c r="C7" s="338"/>
      <c r="D7" s="338"/>
      <c r="E7" s="338"/>
      <c r="F7" s="11" t="s">
        <v>10</v>
      </c>
      <c r="G7" s="11" t="s">
        <v>11</v>
      </c>
      <c r="H7" s="11" t="s">
        <v>12</v>
      </c>
      <c r="I7" s="12" t="s">
        <v>13</v>
      </c>
      <c r="J7" s="12" t="s">
        <v>14</v>
      </c>
      <c r="K7" s="11" t="s">
        <v>15</v>
      </c>
      <c r="L7" s="13" t="s">
        <v>16</v>
      </c>
      <c r="M7" s="11" t="s">
        <v>17</v>
      </c>
      <c r="N7" s="11" t="s">
        <v>18</v>
      </c>
      <c r="O7" s="11" t="s">
        <v>19</v>
      </c>
      <c r="P7" s="11" t="s">
        <v>20</v>
      </c>
      <c r="Q7" s="338" t="s">
        <v>21</v>
      </c>
      <c r="R7" s="338"/>
      <c r="S7" s="118" t="s">
        <v>96</v>
      </c>
      <c r="T7" s="119" t="s">
        <v>97</v>
      </c>
      <c r="U7" s="119" t="s">
        <v>98</v>
      </c>
      <c r="V7" s="120" t="s">
        <v>99</v>
      </c>
    </row>
    <row r="8" spans="1:26" ht="27" customHeight="1">
      <c r="A8" s="14">
        <f t="shared" ref="A8:A18" si="0">ROW()-7</f>
        <v>1</v>
      </c>
      <c r="B8" s="15">
        <v>1</v>
      </c>
      <c r="C8" s="15"/>
      <c r="D8" s="15"/>
      <c r="E8" s="15"/>
      <c r="F8" s="16" t="s">
        <v>226</v>
      </c>
      <c r="G8" s="17" t="s">
        <v>127</v>
      </c>
      <c r="H8" s="18" t="s">
        <v>225</v>
      </c>
      <c r="I8" s="19" t="s">
        <v>22</v>
      </c>
      <c r="J8" s="19"/>
      <c r="K8" s="20" t="s">
        <v>23</v>
      </c>
      <c r="L8" s="21">
        <v>1</v>
      </c>
      <c r="M8" s="21">
        <v>1</v>
      </c>
      <c r="N8" s="19" t="s">
        <v>22</v>
      </c>
      <c r="O8" s="22"/>
      <c r="P8" s="23">
        <v>46156</v>
      </c>
      <c r="Q8" s="24" t="s">
        <v>24</v>
      </c>
      <c r="R8" s="24"/>
      <c r="S8" s="121"/>
      <c r="T8" s="122"/>
      <c r="U8" s="123"/>
      <c r="V8" s="124"/>
    </row>
    <row r="9" spans="1:26" ht="18" customHeight="1">
      <c r="A9" s="14">
        <f t="shared" si="0"/>
        <v>2</v>
      </c>
      <c r="B9" s="14"/>
      <c r="C9" s="14"/>
      <c r="D9" s="14">
        <v>3</v>
      </c>
      <c r="E9" s="14"/>
      <c r="F9" s="148" t="s">
        <v>180</v>
      </c>
      <c r="G9" s="149" t="s">
        <v>50</v>
      </c>
      <c r="H9" s="150" t="s">
        <v>130</v>
      </c>
      <c r="I9" s="151" t="s">
        <v>49</v>
      </c>
      <c r="J9" s="152"/>
      <c r="K9" s="20" t="s">
        <v>23</v>
      </c>
      <c r="L9" s="21">
        <v>1</v>
      </c>
      <c r="M9" s="21">
        <v>1</v>
      </c>
      <c r="N9" s="151" t="s">
        <v>49</v>
      </c>
      <c r="O9" s="153"/>
      <c r="P9" s="23">
        <v>46156</v>
      </c>
      <c r="Q9" s="154" t="s">
        <v>24</v>
      </c>
      <c r="R9" s="155"/>
      <c r="S9" s="121" t="s">
        <v>100</v>
      </c>
      <c r="T9" s="144">
        <f>'A70C-M21OS-RXCC-12B-PTC'!V15</f>
        <v>11.274999999999997</v>
      </c>
      <c r="U9" s="145">
        <f t="shared" ref="U9:U18" si="1">IF(S9="USD",(L9/M9)*T9,IF(S9="RMB",(L9/M9)*T9/W$5/U$5))</f>
        <v>1.467334721499219</v>
      </c>
      <c r="V9" s="124">
        <f>IF(S9="RMB",(L9/M9)*T9,IF(S9="USD",(L9/M9)*T9*1.13*U$5))</f>
        <v>11.274999999999997</v>
      </c>
      <c r="X9" s="147"/>
    </row>
    <row r="10" spans="1:26" ht="24.6" customHeight="1">
      <c r="A10" s="5">
        <f t="shared" si="0"/>
        <v>3</v>
      </c>
      <c r="B10" s="5"/>
      <c r="C10" s="5"/>
      <c r="D10" s="5">
        <v>3</v>
      </c>
      <c r="E10" s="5"/>
      <c r="F10" s="25" t="s">
        <v>243</v>
      </c>
      <c r="G10" s="34" t="s">
        <v>53</v>
      </c>
      <c r="H10" s="27" t="s">
        <v>229</v>
      </c>
      <c r="I10" s="35" t="s">
        <v>54</v>
      </c>
      <c r="J10" s="29" t="s">
        <v>228</v>
      </c>
      <c r="K10" s="29" t="s">
        <v>23</v>
      </c>
      <c r="L10" s="30">
        <v>1</v>
      </c>
      <c r="M10" s="30">
        <v>1</v>
      </c>
      <c r="N10" s="35" t="s">
        <v>54</v>
      </c>
      <c r="O10" s="31"/>
      <c r="P10" s="32">
        <v>46156</v>
      </c>
      <c r="Q10" s="11" t="s">
        <v>24</v>
      </c>
      <c r="R10" s="37"/>
      <c r="S10" s="255" t="s">
        <v>101</v>
      </c>
      <c r="T10" s="256">
        <f>'A60C-KYO-JC-KC2-TypeC'!V16</f>
        <v>10.440000000000001</v>
      </c>
      <c r="U10" s="145">
        <f>IF(S10="USD",(L10/M10)*T10,IF(S10="RMB",(L10/M10)*T10/W$5/U$5))</f>
        <v>1.35866736074961</v>
      </c>
      <c r="V10" s="124">
        <f>IF(S10="RMB",(L10/M10)*T10,IF(S10="USD",(L10/M10)*T10*W$5*U$5))</f>
        <v>10.440000000000001</v>
      </c>
      <c r="Z10" s="147"/>
    </row>
    <row r="11" spans="1:26" ht="18" customHeight="1">
      <c r="A11" s="5">
        <f t="shared" si="0"/>
        <v>4</v>
      </c>
      <c r="B11" s="5"/>
      <c r="C11" s="5"/>
      <c r="D11" s="5">
        <v>3</v>
      </c>
      <c r="E11" s="5"/>
      <c r="F11" s="25" t="s">
        <v>227</v>
      </c>
      <c r="G11" s="26" t="s">
        <v>51</v>
      </c>
      <c r="H11" s="27" t="s">
        <v>128</v>
      </c>
      <c r="I11" s="28" t="s">
        <v>52</v>
      </c>
      <c r="J11" s="29"/>
      <c r="K11" s="29" t="s">
        <v>23</v>
      </c>
      <c r="L11" s="30">
        <v>1</v>
      </c>
      <c r="M11" s="30">
        <v>1</v>
      </c>
      <c r="N11" s="28" t="s">
        <v>52</v>
      </c>
      <c r="O11" s="31"/>
      <c r="P11" s="32">
        <v>46156</v>
      </c>
      <c r="Q11" s="33" t="s">
        <v>24</v>
      </c>
      <c r="R11" s="33"/>
      <c r="S11" s="125" t="s">
        <v>100</v>
      </c>
      <c r="T11" s="129">
        <v>48.1</v>
      </c>
      <c r="U11" s="127">
        <f t="shared" si="1"/>
        <v>6.2597605413846971</v>
      </c>
      <c r="V11" s="128">
        <f>IF(S11="RMB",(L11/M11)*T11,IF(S11="USD",(L11/M11)*T11*1.13*U$5))</f>
        <v>48.1</v>
      </c>
      <c r="Z11" s="147"/>
    </row>
    <row r="12" spans="1:26" ht="18" customHeight="1">
      <c r="A12" s="5">
        <f t="shared" si="0"/>
        <v>5</v>
      </c>
      <c r="B12" s="5"/>
      <c r="C12" s="5"/>
      <c r="D12" s="5">
        <v>3</v>
      </c>
      <c r="E12" s="5"/>
      <c r="F12" s="39" t="s">
        <v>240</v>
      </c>
      <c r="G12" s="40" t="s">
        <v>55</v>
      </c>
      <c r="H12" s="39" t="s">
        <v>241</v>
      </c>
      <c r="I12" s="35" t="s">
        <v>56</v>
      </c>
      <c r="J12" s="29"/>
      <c r="K12" s="29" t="s">
        <v>23</v>
      </c>
      <c r="L12" s="30">
        <v>1</v>
      </c>
      <c r="M12" s="30">
        <v>1</v>
      </c>
      <c r="N12" s="35" t="s">
        <v>57</v>
      </c>
      <c r="O12" s="31"/>
      <c r="P12" s="32">
        <v>46156</v>
      </c>
      <c r="Q12" s="11" t="s">
        <v>24</v>
      </c>
      <c r="R12" s="11"/>
      <c r="S12" s="125" t="s">
        <v>100</v>
      </c>
      <c r="T12" s="129">
        <v>0.95</v>
      </c>
      <c r="U12" s="127">
        <f t="shared" si="1"/>
        <v>0.12363352420614265</v>
      </c>
      <c r="V12" s="128">
        <f t="shared" ref="V12:V18" si="2">IF(S12="RMB",(L12/M12)*T12,IF(S12="USD",(L12/M12)*T12*W$5*U$5))</f>
        <v>0.95</v>
      </c>
    </row>
    <row r="13" spans="1:26" ht="18" customHeight="1">
      <c r="A13" s="5">
        <f t="shared" si="0"/>
        <v>6</v>
      </c>
      <c r="B13" s="5"/>
      <c r="C13" s="5"/>
      <c r="D13" s="5">
        <v>3</v>
      </c>
      <c r="E13" s="5"/>
      <c r="F13" s="39" t="s">
        <v>242</v>
      </c>
      <c r="G13" s="40" t="s">
        <v>55</v>
      </c>
      <c r="H13" s="39" t="s">
        <v>126</v>
      </c>
      <c r="I13" s="35" t="s">
        <v>56</v>
      </c>
      <c r="J13" s="29"/>
      <c r="K13" s="29" t="s">
        <v>23</v>
      </c>
      <c r="L13" s="30">
        <v>4</v>
      </c>
      <c r="M13" s="30">
        <v>1</v>
      </c>
      <c r="N13" s="35" t="s">
        <v>57</v>
      </c>
      <c r="O13" s="31"/>
      <c r="P13" s="32">
        <v>46156</v>
      </c>
      <c r="Q13" s="11" t="s">
        <v>24</v>
      </c>
      <c r="R13" s="11"/>
      <c r="S13" s="132" t="s">
        <v>102</v>
      </c>
      <c r="T13" s="129">
        <v>0.35</v>
      </c>
      <c r="U13" s="127">
        <f t="shared" si="1"/>
        <v>0.18219677251431546</v>
      </c>
      <c r="V13" s="128">
        <f t="shared" si="2"/>
        <v>1.4</v>
      </c>
      <c r="X13" s="147"/>
    </row>
    <row r="14" spans="1:26" ht="18" customHeight="1">
      <c r="A14" s="5">
        <f t="shared" si="0"/>
        <v>7</v>
      </c>
      <c r="B14" s="5"/>
      <c r="C14" s="5"/>
      <c r="D14" s="5">
        <v>3</v>
      </c>
      <c r="E14" s="5"/>
      <c r="F14" s="41" t="s">
        <v>129</v>
      </c>
      <c r="G14" s="42" t="s">
        <v>58</v>
      </c>
      <c r="H14" s="41" t="s">
        <v>59</v>
      </c>
      <c r="I14" s="35" t="s">
        <v>60</v>
      </c>
      <c r="J14" s="43"/>
      <c r="K14" s="29" t="s">
        <v>23</v>
      </c>
      <c r="L14" s="30">
        <v>1</v>
      </c>
      <c r="M14" s="30">
        <v>1</v>
      </c>
      <c r="N14" s="35" t="s">
        <v>60</v>
      </c>
      <c r="O14" s="31"/>
      <c r="P14" s="32">
        <v>46156</v>
      </c>
      <c r="Q14" s="11" t="s">
        <v>24</v>
      </c>
      <c r="R14" s="11"/>
      <c r="S14" s="132" t="s">
        <v>102</v>
      </c>
      <c r="T14" s="129">
        <v>0.46</v>
      </c>
      <c r="U14" s="127">
        <f t="shared" si="1"/>
        <v>5.9864653826132236E-2</v>
      </c>
      <c r="V14" s="128">
        <f t="shared" si="2"/>
        <v>0.46</v>
      </c>
      <c r="X14" s="147"/>
    </row>
    <row r="15" spans="1:26" ht="18" customHeight="1">
      <c r="A15" s="5">
        <f t="shared" si="0"/>
        <v>8</v>
      </c>
      <c r="B15" s="5"/>
      <c r="C15" s="5"/>
      <c r="D15" s="5">
        <v>3</v>
      </c>
      <c r="E15" s="5"/>
      <c r="F15" s="39" t="s">
        <v>61</v>
      </c>
      <c r="G15" s="40" t="s">
        <v>62</v>
      </c>
      <c r="H15" s="39" t="s">
        <v>63</v>
      </c>
      <c r="I15" s="36" t="s">
        <v>64</v>
      </c>
      <c r="J15" s="29"/>
      <c r="K15" s="29" t="s">
        <v>23</v>
      </c>
      <c r="L15" s="30">
        <v>1</v>
      </c>
      <c r="M15" s="30">
        <v>1</v>
      </c>
      <c r="N15" s="36" t="s">
        <v>64</v>
      </c>
      <c r="O15" s="31"/>
      <c r="P15" s="32">
        <v>46156</v>
      </c>
      <c r="Q15" s="11" t="s">
        <v>24</v>
      </c>
      <c r="R15" s="11"/>
      <c r="S15" s="132" t="s">
        <v>103</v>
      </c>
      <c r="T15" s="129">
        <v>0.09</v>
      </c>
      <c r="U15" s="127">
        <f t="shared" si="1"/>
        <v>1.1712649661634565E-2</v>
      </c>
      <c r="V15" s="128">
        <f t="shared" si="2"/>
        <v>0.09</v>
      </c>
    </row>
    <row r="16" spans="1:26" ht="18" customHeight="1">
      <c r="A16" s="5">
        <f t="shared" si="0"/>
        <v>9</v>
      </c>
      <c r="B16" s="5"/>
      <c r="C16" s="5"/>
      <c r="D16" s="5">
        <v>3</v>
      </c>
      <c r="E16" s="5"/>
      <c r="F16" s="39" t="s">
        <v>65</v>
      </c>
      <c r="G16" s="40" t="s">
        <v>62</v>
      </c>
      <c r="H16" s="39" t="s">
        <v>66</v>
      </c>
      <c r="I16" s="36" t="s">
        <v>64</v>
      </c>
      <c r="J16" s="29"/>
      <c r="K16" s="29" t="s">
        <v>23</v>
      </c>
      <c r="L16" s="30">
        <v>6</v>
      </c>
      <c r="M16" s="30">
        <v>1</v>
      </c>
      <c r="N16" s="36" t="s">
        <v>64</v>
      </c>
      <c r="O16" s="31"/>
      <c r="P16" s="32">
        <v>46156</v>
      </c>
      <c r="Q16" s="11" t="s">
        <v>24</v>
      </c>
      <c r="R16" s="11"/>
      <c r="S16" s="132" t="s">
        <v>103</v>
      </c>
      <c r="T16" s="129">
        <v>7.0000000000000007E-2</v>
      </c>
      <c r="U16" s="127">
        <f t="shared" si="1"/>
        <v>5.4659031754294651E-2</v>
      </c>
      <c r="V16" s="128">
        <f t="shared" si="2"/>
        <v>0.42000000000000004</v>
      </c>
    </row>
    <row r="17" spans="1:24" ht="18" customHeight="1">
      <c r="A17" s="5">
        <f t="shared" si="0"/>
        <v>10</v>
      </c>
      <c r="B17" s="44"/>
      <c r="C17" s="45"/>
      <c r="D17" s="44">
        <v>3</v>
      </c>
      <c r="E17" s="44"/>
      <c r="F17" s="38" t="s">
        <v>230</v>
      </c>
      <c r="G17" s="46" t="s">
        <v>67</v>
      </c>
      <c r="H17" s="107" t="s">
        <v>231</v>
      </c>
      <c r="I17" s="35" t="s">
        <v>30</v>
      </c>
      <c r="J17" s="47"/>
      <c r="K17" s="48" t="s">
        <v>23</v>
      </c>
      <c r="L17" s="30">
        <v>1</v>
      </c>
      <c r="M17" s="30">
        <v>1</v>
      </c>
      <c r="N17" s="35" t="s">
        <v>30</v>
      </c>
      <c r="O17" s="49"/>
      <c r="P17" s="32">
        <v>46156</v>
      </c>
      <c r="Q17" s="11" t="s">
        <v>24</v>
      </c>
      <c r="R17" s="11"/>
      <c r="S17" s="132" t="s">
        <v>102</v>
      </c>
      <c r="T17" s="129">
        <v>2.2999999999999998</v>
      </c>
      <c r="U17" s="127">
        <f t="shared" si="1"/>
        <v>0.29932326913066115</v>
      </c>
      <c r="V17" s="128">
        <f t="shared" si="2"/>
        <v>2.2999999999999998</v>
      </c>
    </row>
    <row r="18" spans="1:24" ht="18" customHeight="1">
      <c r="A18" s="5">
        <f t="shared" si="0"/>
        <v>11</v>
      </c>
      <c r="B18" s="108"/>
      <c r="C18" s="108"/>
      <c r="D18" s="108">
        <v>3</v>
      </c>
      <c r="E18" s="108"/>
      <c r="F18" s="109" t="s">
        <v>68</v>
      </c>
      <c r="G18" s="108" t="s">
        <v>69</v>
      </c>
      <c r="H18" s="109" t="s">
        <v>70</v>
      </c>
      <c r="I18" s="36" t="s">
        <v>64</v>
      </c>
      <c r="J18" s="29"/>
      <c r="K18" s="29" t="s">
        <v>23</v>
      </c>
      <c r="L18" s="30">
        <v>1</v>
      </c>
      <c r="M18" s="30">
        <v>1</v>
      </c>
      <c r="N18" s="36" t="s">
        <v>64</v>
      </c>
      <c r="O18" s="31"/>
      <c r="P18" s="32">
        <v>46156</v>
      </c>
      <c r="Q18" s="11" t="s">
        <v>24</v>
      </c>
      <c r="R18" s="11"/>
      <c r="S18" s="132" t="s">
        <v>103</v>
      </c>
      <c r="T18" s="129">
        <v>0.2</v>
      </c>
      <c r="U18" s="127">
        <f t="shared" si="1"/>
        <v>2.6028110359187926E-2</v>
      </c>
      <c r="V18" s="128">
        <f t="shared" si="2"/>
        <v>0.2</v>
      </c>
    </row>
    <row r="19" spans="1:24">
      <c r="A19" s="306"/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132"/>
      <c r="T19" s="129"/>
      <c r="U19" s="127"/>
      <c r="V19" s="128"/>
    </row>
    <row r="20" spans="1:24" ht="15" thickBot="1">
      <c r="A20" s="306" t="s">
        <v>33</v>
      </c>
      <c r="B20" s="307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8"/>
      <c r="P20" s="308"/>
      <c r="Q20" s="307"/>
      <c r="R20" s="307"/>
      <c r="S20" s="134" t="s">
        <v>104</v>
      </c>
      <c r="T20" s="126"/>
      <c r="U20" s="135">
        <f>SUM(U8:U19)</f>
        <v>9.8431806350858952</v>
      </c>
      <c r="V20" s="135">
        <f>SUM(V8:V19)</f>
        <v>75.635000000000005</v>
      </c>
    </row>
    <row r="21" spans="1:24">
      <c r="A21" s="306" t="s">
        <v>34</v>
      </c>
      <c r="B21" s="303"/>
      <c r="C21" s="303"/>
      <c r="D21" s="303"/>
      <c r="E21" s="303"/>
      <c r="F21" s="303" t="s">
        <v>35</v>
      </c>
      <c r="G21" s="303" t="s">
        <v>36</v>
      </c>
      <c r="H21" s="303"/>
      <c r="I21" s="303"/>
      <c r="J21" s="303" t="s">
        <v>37</v>
      </c>
      <c r="K21" s="303"/>
      <c r="L21" s="303"/>
      <c r="M21" s="303" t="s">
        <v>38</v>
      </c>
      <c r="N21" s="303"/>
      <c r="O21" s="303" t="s">
        <v>39</v>
      </c>
      <c r="P21" s="303"/>
      <c r="Q21" s="303" t="s">
        <v>21</v>
      </c>
      <c r="R21" s="303"/>
    </row>
    <row r="22" spans="1:24" ht="25.9" customHeight="1">
      <c r="A22" s="306"/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</row>
    <row r="23" spans="1:24" ht="18" customHeight="1">
      <c r="A23" s="306" t="s">
        <v>40</v>
      </c>
      <c r="B23" s="303"/>
      <c r="C23" s="303"/>
      <c r="D23" s="303"/>
      <c r="E23" s="303"/>
      <c r="F23" s="50">
        <v>46156</v>
      </c>
      <c r="G23" s="310" t="s">
        <v>41</v>
      </c>
      <c r="H23" s="310"/>
      <c r="I23" s="310"/>
      <c r="J23" s="303"/>
      <c r="K23" s="303"/>
      <c r="L23" s="303"/>
      <c r="M23" s="303" t="s">
        <v>89</v>
      </c>
      <c r="N23" s="303"/>
      <c r="O23" s="304"/>
      <c r="P23" s="305"/>
      <c r="Q23" s="304"/>
      <c r="R23" s="305"/>
      <c r="X23" s="133"/>
    </row>
    <row r="24" spans="1:24" ht="18" customHeight="1">
      <c r="A24" s="306"/>
      <c r="B24" s="303"/>
      <c r="C24" s="303"/>
      <c r="D24" s="303"/>
      <c r="E24" s="303"/>
      <c r="F24" s="50"/>
      <c r="G24" s="356"/>
      <c r="H24" s="310"/>
      <c r="I24" s="310"/>
      <c r="J24" s="303"/>
      <c r="K24" s="303"/>
      <c r="L24" s="303"/>
      <c r="M24" s="303"/>
      <c r="N24" s="303"/>
      <c r="O24" s="304"/>
      <c r="P24" s="305"/>
      <c r="Q24" s="304"/>
      <c r="R24" s="305"/>
    </row>
    <row r="25" spans="1:24" ht="18" customHeight="1">
      <c r="A25" s="306"/>
      <c r="B25" s="303"/>
      <c r="C25" s="303"/>
      <c r="D25" s="303"/>
      <c r="E25" s="303"/>
      <c r="F25" s="50"/>
      <c r="G25" s="356"/>
      <c r="H25" s="310"/>
      <c r="I25" s="310"/>
      <c r="J25" s="303"/>
      <c r="K25" s="303"/>
      <c r="L25" s="303"/>
      <c r="M25" s="303"/>
      <c r="N25" s="303"/>
      <c r="O25" s="304"/>
      <c r="P25" s="305"/>
      <c r="Q25" s="304"/>
      <c r="R25" s="305"/>
    </row>
    <row r="26" spans="1:24">
      <c r="A26" s="358"/>
      <c r="B26" s="323"/>
      <c r="C26" s="323"/>
      <c r="D26" s="323"/>
      <c r="E26" s="323"/>
      <c r="F26" s="324"/>
      <c r="G26" s="324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</row>
    <row r="27" spans="1:24">
      <c r="A27" s="312" t="s">
        <v>42</v>
      </c>
      <c r="B27" s="313"/>
      <c r="C27" s="313"/>
      <c r="D27" s="313"/>
      <c r="E27" s="313"/>
      <c r="F27" s="312" t="s">
        <v>43</v>
      </c>
      <c r="G27" s="51"/>
      <c r="H27" s="313" t="s">
        <v>44</v>
      </c>
      <c r="I27" s="52"/>
      <c r="J27" s="318" t="s">
        <v>45</v>
      </c>
      <c r="K27" s="318"/>
      <c r="L27" s="318"/>
      <c r="M27" s="318"/>
      <c r="N27" s="318"/>
      <c r="O27" s="52"/>
      <c r="P27" s="52"/>
      <c r="Q27" s="52"/>
      <c r="R27" s="53"/>
    </row>
    <row r="28" spans="1:24">
      <c r="A28" s="314"/>
      <c r="B28" s="315"/>
      <c r="C28" s="315"/>
      <c r="D28" s="315"/>
      <c r="E28" s="315"/>
      <c r="F28" s="314"/>
      <c r="G28" s="54"/>
      <c r="H28" s="315"/>
      <c r="I28" s="55"/>
      <c r="J28" s="319"/>
      <c r="K28" s="319"/>
      <c r="L28" s="319"/>
      <c r="M28" s="319"/>
      <c r="N28" s="319"/>
      <c r="O28" s="55"/>
      <c r="P28" s="55"/>
      <c r="Q28" s="55"/>
      <c r="R28" s="56"/>
    </row>
    <row r="29" spans="1:24">
      <c r="A29" s="316"/>
      <c r="B29" s="317"/>
      <c r="C29" s="317"/>
      <c r="D29" s="317"/>
      <c r="E29" s="317"/>
      <c r="F29" s="316"/>
      <c r="G29" s="57"/>
      <c r="H29" s="317"/>
      <c r="I29" s="58"/>
      <c r="J29" s="320"/>
      <c r="K29" s="320"/>
      <c r="L29" s="320"/>
      <c r="M29" s="320"/>
      <c r="N29" s="320"/>
      <c r="O29" s="58"/>
      <c r="P29" s="58"/>
      <c r="Q29" s="58"/>
      <c r="R29" s="59"/>
    </row>
    <row r="30" spans="1:24">
      <c r="A30" s="355" t="s">
        <v>46</v>
      </c>
      <c r="B30" s="311"/>
      <c r="C30" s="311"/>
      <c r="D30" s="311"/>
      <c r="E30" s="311"/>
      <c r="F30" s="325" t="s">
        <v>47</v>
      </c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6"/>
    </row>
    <row r="31" spans="1:24">
      <c r="A31" s="355"/>
      <c r="B31" s="311"/>
      <c r="C31" s="311"/>
      <c r="D31" s="311"/>
      <c r="E31" s="311"/>
      <c r="F31" s="318" t="s">
        <v>48</v>
      </c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18"/>
      <c r="R31" s="321"/>
    </row>
    <row r="32" spans="1:24">
      <c r="A32" s="355"/>
      <c r="B32" s="311"/>
      <c r="C32" s="311"/>
      <c r="D32" s="311"/>
      <c r="E32" s="311"/>
      <c r="F32" s="320"/>
      <c r="G32" s="320"/>
      <c r="H32" s="320"/>
      <c r="I32" s="320"/>
      <c r="J32" s="320"/>
      <c r="K32" s="320"/>
      <c r="L32" s="320"/>
      <c r="M32" s="320"/>
      <c r="N32" s="320"/>
      <c r="O32" s="320"/>
      <c r="P32" s="320"/>
      <c r="Q32" s="320"/>
      <c r="R32" s="322"/>
    </row>
    <row r="33" spans="1:18">
      <c r="A33" s="60"/>
      <c r="B33" s="61"/>
      <c r="C33" s="61"/>
      <c r="D33" s="61"/>
      <c r="E33" s="61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>
      <c r="A34" s="60"/>
      <c r="B34" s="61"/>
      <c r="C34" s="61"/>
      <c r="D34" s="61"/>
      <c r="E34" s="61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>
      <c r="A35" s="60"/>
      <c r="B35" s="61"/>
      <c r="C35" s="61"/>
      <c r="D35" s="61"/>
      <c r="E35" s="61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>
      <c r="A36" s="60"/>
      <c r="B36" s="61"/>
      <c r="C36" s="61"/>
      <c r="D36" s="61"/>
      <c r="E36" s="61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>
      <c r="A37" s="60"/>
      <c r="B37" s="61"/>
      <c r="C37" s="61"/>
      <c r="D37" s="61"/>
      <c r="E37" s="61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>
      <c r="A38" s="60"/>
      <c r="B38" s="61"/>
      <c r="C38" s="61"/>
      <c r="D38" s="61"/>
      <c r="E38" s="61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>
      <c r="A39" s="63"/>
      <c r="B39" s="64"/>
      <c r="C39" s="64"/>
      <c r="D39" s="64"/>
      <c r="E39" s="64"/>
      <c r="F39" s="64"/>
      <c r="G39" s="61"/>
      <c r="H39" s="62"/>
      <c r="I39" s="61"/>
      <c r="J39" s="65"/>
      <c r="K39" s="65"/>
      <c r="L39" s="65"/>
      <c r="M39" s="65"/>
      <c r="N39" s="61"/>
      <c r="O39" s="61"/>
      <c r="P39" s="65"/>
      <c r="Q39" s="61"/>
      <c r="R39" s="61"/>
    </row>
    <row r="40" spans="1:18">
      <c r="A40" s="60"/>
      <c r="B40" s="61"/>
      <c r="C40" s="61"/>
      <c r="D40" s="61"/>
      <c r="E40" s="61"/>
      <c r="F40" s="61"/>
      <c r="G40" s="62"/>
      <c r="H40" s="62"/>
      <c r="I40" s="61"/>
      <c r="J40" s="66"/>
      <c r="K40" s="66"/>
      <c r="L40" s="66"/>
      <c r="M40" s="66"/>
      <c r="N40" s="61"/>
      <c r="O40" s="61"/>
      <c r="P40" s="65"/>
      <c r="Q40" s="61"/>
      <c r="R40" s="61"/>
    </row>
    <row r="41" spans="1:18">
      <c r="A41" s="60"/>
      <c r="B41" s="61"/>
      <c r="C41" s="61"/>
      <c r="D41" s="61"/>
      <c r="E41" s="61"/>
      <c r="F41" s="61"/>
      <c r="G41" s="62"/>
      <c r="H41" s="62"/>
      <c r="I41" s="61"/>
      <c r="J41" s="66"/>
      <c r="K41" s="66"/>
      <c r="L41" s="66"/>
      <c r="M41" s="66"/>
      <c r="N41" s="61"/>
      <c r="O41" s="61"/>
      <c r="P41" s="65"/>
      <c r="Q41" s="61"/>
      <c r="R41" s="61"/>
    </row>
    <row r="42" spans="1:18">
      <c r="A42" s="60"/>
      <c r="B42" s="61"/>
      <c r="C42" s="61"/>
      <c r="D42" s="61"/>
      <c r="E42" s="61"/>
      <c r="F42" s="61"/>
      <c r="G42" s="62"/>
      <c r="H42" s="62"/>
      <c r="I42" s="61"/>
      <c r="J42" s="66"/>
      <c r="K42" s="66"/>
      <c r="L42" s="66"/>
      <c r="M42" s="66"/>
      <c r="N42" s="67"/>
      <c r="O42" s="61"/>
      <c r="P42" s="66"/>
      <c r="Q42" s="68"/>
      <c r="R42" s="68"/>
    </row>
    <row r="43" spans="1:18">
      <c r="A43" s="60"/>
      <c r="B43" s="61"/>
      <c r="C43" s="61"/>
      <c r="D43" s="61"/>
      <c r="E43" s="61"/>
      <c r="F43" s="61"/>
      <c r="G43" s="62"/>
      <c r="H43" s="62"/>
      <c r="I43" s="61"/>
      <c r="J43" s="66"/>
      <c r="K43" s="66"/>
      <c r="L43" s="66"/>
      <c r="M43" s="66"/>
      <c r="N43" s="67"/>
      <c r="O43" s="61"/>
      <c r="P43" s="66"/>
      <c r="Q43" s="68"/>
      <c r="R43" s="68"/>
    </row>
    <row r="44" spans="1:18">
      <c r="A44" s="60"/>
      <c r="B44" s="61"/>
      <c r="C44" s="61"/>
      <c r="D44" s="61"/>
      <c r="E44" s="61"/>
      <c r="F44" s="61"/>
      <c r="G44" s="62"/>
      <c r="H44" s="62"/>
      <c r="I44" s="61"/>
      <c r="J44" s="66"/>
      <c r="K44" s="66"/>
      <c r="L44" s="66"/>
      <c r="M44" s="66"/>
      <c r="N44" s="67"/>
      <c r="O44" s="61"/>
      <c r="P44" s="66"/>
      <c r="Q44" s="68"/>
      <c r="R44" s="68"/>
    </row>
    <row r="45" spans="1:18">
      <c r="A45" s="60"/>
      <c r="B45" s="61"/>
      <c r="C45" s="61"/>
      <c r="D45" s="61"/>
      <c r="E45" s="61"/>
      <c r="F45" s="61"/>
      <c r="G45" s="62"/>
      <c r="H45" s="62"/>
      <c r="I45" s="61"/>
      <c r="J45" s="66"/>
      <c r="K45" s="66"/>
      <c r="L45" s="66"/>
      <c r="M45" s="66"/>
      <c r="N45" s="67"/>
      <c r="O45" s="61"/>
      <c r="P45" s="66"/>
      <c r="Q45" s="68"/>
      <c r="R45" s="68"/>
    </row>
    <row r="46" spans="1:18">
      <c r="A46" s="60"/>
      <c r="B46" s="61"/>
      <c r="C46" s="61"/>
      <c r="D46" s="61"/>
      <c r="E46" s="61"/>
      <c r="F46" s="61"/>
      <c r="G46" s="62"/>
      <c r="H46" s="62"/>
      <c r="I46" s="61"/>
      <c r="J46" s="66"/>
      <c r="K46" s="66"/>
      <c r="L46" s="66"/>
      <c r="M46" s="66"/>
      <c r="N46" s="67"/>
      <c r="O46" s="61"/>
      <c r="P46" s="66"/>
      <c r="Q46" s="68"/>
      <c r="R46" s="68"/>
    </row>
    <row r="47" spans="1:18">
      <c r="A47" s="60"/>
      <c r="B47" s="61"/>
      <c r="C47" s="61"/>
      <c r="D47" s="61"/>
      <c r="E47" s="61"/>
      <c r="F47" s="61"/>
      <c r="G47" s="62"/>
      <c r="H47" s="62"/>
      <c r="I47" s="61"/>
      <c r="J47" s="66"/>
      <c r="K47" s="66"/>
      <c r="L47" s="66"/>
      <c r="M47" s="66"/>
      <c r="N47" s="67"/>
      <c r="O47" s="61"/>
      <c r="P47" s="66"/>
      <c r="Q47" s="68"/>
      <c r="R47" s="68"/>
    </row>
  </sheetData>
  <mergeCells count="50">
    <mergeCell ref="T2:V2"/>
    <mergeCell ref="S3:S5"/>
    <mergeCell ref="S6:V6"/>
    <mergeCell ref="A1:R2"/>
    <mergeCell ref="A27:E29"/>
    <mergeCell ref="A21:E22"/>
    <mergeCell ref="G21:I22"/>
    <mergeCell ref="J21:L22"/>
    <mergeCell ref="M21:N22"/>
    <mergeCell ref="O21:P22"/>
    <mergeCell ref="Q21:R22"/>
    <mergeCell ref="J27:N29"/>
    <mergeCell ref="A26:R26"/>
    <mergeCell ref="M24:N24"/>
    <mergeCell ref="O24:P24"/>
    <mergeCell ref="A19:R19"/>
    <mergeCell ref="F30:R30"/>
    <mergeCell ref="F21:F22"/>
    <mergeCell ref="F27:F29"/>
    <mergeCell ref="H27:H29"/>
    <mergeCell ref="A30:E32"/>
    <mergeCell ref="F31:R32"/>
    <mergeCell ref="Q24:R24"/>
    <mergeCell ref="A25:E25"/>
    <mergeCell ref="G25:I25"/>
    <mergeCell ref="J25:L25"/>
    <mergeCell ref="M25:N25"/>
    <mergeCell ref="O25:P25"/>
    <mergeCell ref="Q25:R25"/>
    <mergeCell ref="A24:E24"/>
    <mergeCell ref="G24:I24"/>
    <mergeCell ref="J24:L24"/>
    <mergeCell ref="Q23:R23"/>
    <mergeCell ref="A5:F5"/>
    <mergeCell ref="M5:N5"/>
    <mergeCell ref="O5:R5"/>
    <mergeCell ref="B7:E7"/>
    <mergeCell ref="Q7:R7"/>
    <mergeCell ref="A20:R20"/>
    <mergeCell ref="J23:L23"/>
    <mergeCell ref="M23:N23"/>
    <mergeCell ref="A23:E23"/>
    <mergeCell ref="G23:I23"/>
    <mergeCell ref="O23:P23"/>
    <mergeCell ref="A3:E3"/>
    <mergeCell ref="M3:N3"/>
    <mergeCell ref="O3:R3"/>
    <mergeCell ref="A4:E4"/>
    <mergeCell ref="M4:N4"/>
    <mergeCell ref="O4:R4"/>
  </mergeCells>
  <phoneticPr fontId="21" type="noConversion"/>
  <pageMargins left="0.25138888888888899" right="0.25138888888888899" top="0.16111111111111101" bottom="0.16111111111111101" header="0.29861111111111099" footer="0.29861111111111099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opLeftCell="D1" zoomScaleNormal="100" workbookViewId="0">
      <selection activeCell="V12" sqref="V12"/>
    </sheetView>
  </sheetViews>
  <sheetFormatPr defaultColWidth="8.75" defaultRowHeight="14.25"/>
  <cols>
    <col min="1" max="1" width="3.375" style="265" customWidth="1"/>
    <col min="2" max="5" width="1.875" style="257" customWidth="1"/>
    <col min="6" max="6" width="21.75" style="257" customWidth="1"/>
    <col min="7" max="7" width="12.25" style="257" customWidth="1"/>
    <col min="8" max="8" width="42" style="257" customWidth="1"/>
    <col min="9" max="9" width="9.125" style="257" customWidth="1"/>
    <col min="10" max="10" width="15.125" style="257" customWidth="1"/>
    <col min="11" max="11" width="3.75" style="257" customWidth="1"/>
    <col min="12" max="13" width="6.25" style="257" customWidth="1"/>
    <col min="14" max="14" width="6.75" style="257" customWidth="1"/>
    <col min="15" max="15" width="7.625" style="257" customWidth="1"/>
    <col min="16" max="16" width="8.875" style="257" customWidth="1"/>
    <col min="17" max="18" width="3.5" style="257" customWidth="1"/>
    <col min="19" max="22" width="8.75" style="257"/>
    <col min="23" max="23" width="10.875" style="257" bestFit="1" customWidth="1"/>
    <col min="24" max="24" width="10.625" style="257" bestFit="1" customWidth="1"/>
    <col min="25" max="25" width="8.75" style="257"/>
    <col min="26" max="26" width="9.125" style="257" bestFit="1" customWidth="1"/>
    <col min="27" max="16384" width="8.75" style="257"/>
  </cols>
  <sheetData>
    <row r="1" spans="1:23">
      <c r="A1" s="357" t="s">
        <v>0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66"/>
      <c r="T1" s="66"/>
      <c r="U1" s="66"/>
      <c r="V1" s="66"/>
    </row>
    <row r="2" spans="1:23" ht="15" thickBot="1">
      <c r="A2" s="357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110"/>
      <c r="T2" s="328" t="s">
        <v>90</v>
      </c>
      <c r="U2" s="328"/>
      <c r="V2" s="328"/>
    </row>
    <row r="3" spans="1:23" ht="25.5">
      <c r="A3" s="353" t="s">
        <v>1</v>
      </c>
      <c r="B3" s="298"/>
      <c r="C3" s="298"/>
      <c r="D3" s="298"/>
      <c r="E3" s="299"/>
      <c r="F3" s="3" t="s">
        <v>180</v>
      </c>
      <c r="G3" s="4" t="s">
        <v>2</v>
      </c>
      <c r="H3" s="5" t="s">
        <v>88</v>
      </c>
      <c r="I3" s="6"/>
      <c r="J3" s="6"/>
      <c r="K3" s="7"/>
      <c r="L3" s="6"/>
      <c r="M3" s="339" t="s">
        <v>3</v>
      </c>
      <c r="N3" s="340"/>
      <c r="O3" s="341"/>
      <c r="P3" s="341"/>
      <c r="Q3" s="341"/>
      <c r="R3" s="341"/>
      <c r="S3" s="329" t="s">
        <v>91</v>
      </c>
      <c r="T3" s="111" t="s">
        <v>92</v>
      </c>
      <c r="U3" s="112"/>
      <c r="V3" s="113"/>
    </row>
    <row r="4" spans="1:23" ht="27.4" customHeight="1">
      <c r="A4" s="353" t="s">
        <v>4</v>
      </c>
      <c r="B4" s="298"/>
      <c r="C4" s="298"/>
      <c r="D4" s="298"/>
      <c r="E4" s="299"/>
      <c r="F4" s="3" t="s">
        <v>181</v>
      </c>
      <c r="G4" s="4" t="s">
        <v>5</v>
      </c>
      <c r="H4" s="4"/>
      <c r="I4" s="6"/>
      <c r="J4" s="6"/>
      <c r="K4" s="7"/>
      <c r="L4" s="6"/>
      <c r="M4" s="300" t="s">
        <v>6</v>
      </c>
      <c r="N4" s="301"/>
      <c r="O4" s="302">
        <v>46156</v>
      </c>
      <c r="P4" s="302"/>
      <c r="Q4" s="302"/>
      <c r="R4" s="302"/>
      <c r="S4" s="330"/>
      <c r="T4" s="114" t="s">
        <v>93</v>
      </c>
      <c r="U4" s="114"/>
      <c r="V4" s="115"/>
    </row>
    <row r="5" spans="1:23" ht="27.4" customHeight="1" thickBot="1">
      <c r="A5" s="354"/>
      <c r="B5" s="337"/>
      <c r="C5" s="337"/>
      <c r="D5" s="337"/>
      <c r="E5" s="337"/>
      <c r="F5" s="337"/>
      <c r="G5" s="8"/>
      <c r="H5" s="8"/>
      <c r="I5" s="6"/>
      <c r="J5" s="6"/>
      <c r="K5" s="7"/>
      <c r="L5" s="6"/>
      <c r="M5" s="300" t="s">
        <v>7</v>
      </c>
      <c r="N5" s="301"/>
      <c r="O5" s="302"/>
      <c r="P5" s="302"/>
      <c r="Q5" s="302"/>
      <c r="R5" s="302"/>
      <c r="S5" s="331"/>
      <c r="T5" s="116" t="s">
        <v>94</v>
      </c>
      <c r="U5" s="117">
        <v>6.88</v>
      </c>
      <c r="V5" s="117"/>
      <c r="W5" s="117">
        <v>1.1299999999999999</v>
      </c>
    </row>
    <row r="6" spans="1:23" ht="15" thickBot="1">
      <c r="A6" s="9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332" t="s">
        <v>95</v>
      </c>
      <c r="T6" s="332"/>
      <c r="U6" s="332"/>
      <c r="V6" s="332"/>
    </row>
    <row r="7" spans="1:23" ht="36">
      <c r="A7" s="10" t="s">
        <v>8</v>
      </c>
      <c r="B7" s="338" t="s">
        <v>9</v>
      </c>
      <c r="C7" s="338"/>
      <c r="D7" s="338"/>
      <c r="E7" s="338"/>
      <c r="F7" s="11" t="s">
        <v>10</v>
      </c>
      <c r="G7" s="11" t="s">
        <v>11</v>
      </c>
      <c r="H7" s="11" t="s">
        <v>12</v>
      </c>
      <c r="I7" s="12" t="s">
        <v>13</v>
      </c>
      <c r="J7" s="12" t="s">
        <v>14</v>
      </c>
      <c r="K7" s="11" t="s">
        <v>15</v>
      </c>
      <c r="L7" s="13" t="s">
        <v>16</v>
      </c>
      <c r="M7" s="11" t="s">
        <v>17</v>
      </c>
      <c r="N7" s="11" t="s">
        <v>18</v>
      </c>
      <c r="O7" s="11" t="s">
        <v>19</v>
      </c>
      <c r="P7" s="11" t="s">
        <v>20</v>
      </c>
      <c r="Q7" s="338" t="s">
        <v>21</v>
      </c>
      <c r="R7" s="338"/>
      <c r="S7" s="118" t="s">
        <v>96</v>
      </c>
      <c r="T7" s="119" t="s">
        <v>97</v>
      </c>
      <c r="U7" s="119" t="s">
        <v>98</v>
      </c>
      <c r="V7" s="120" t="s">
        <v>99</v>
      </c>
    </row>
    <row r="8" spans="1:23" ht="27" customHeight="1">
      <c r="A8" s="229">
        <f t="shared" ref="A8:A13" si="0">ROW()-7</f>
        <v>1</v>
      </c>
      <c r="B8" s="230"/>
      <c r="C8" s="230"/>
      <c r="D8" s="230">
        <v>2</v>
      </c>
      <c r="E8" s="230"/>
      <c r="F8" s="258" t="s">
        <v>180</v>
      </c>
      <c r="G8" s="259" t="s">
        <v>50</v>
      </c>
      <c r="H8" s="260" t="s">
        <v>181</v>
      </c>
      <c r="I8" s="231" t="s">
        <v>49</v>
      </c>
      <c r="J8" s="232"/>
      <c r="K8" s="233" t="s">
        <v>23</v>
      </c>
      <c r="L8" s="234">
        <v>1</v>
      </c>
      <c r="M8" s="234">
        <v>1</v>
      </c>
      <c r="N8" s="232" t="s">
        <v>195</v>
      </c>
      <c r="O8" s="235"/>
      <c r="P8" s="23">
        <v>46156</v>
      </c>
      <c r="Q8" s="24" t="s">
        <v>24</v>
      </c>
      <c r="R8" s="24"/>
      <c r="S8" s="189" t="s">
        <v>103</v>
      </c>
      <c r="T8" s="190">
        <v>0.6</v>
      </c>
      <c r="U8" s="191">
        <f t="shared" ref="U8:U12" si="1">IF(S8="USD",(L8/M8)*T8,IF(S8="RMB",(L8/M8)*T8/1.13/U$5))</f>
        <v>7.7176373739452575E-2</v>
      </c>
      <c r="V8" s="192">
        <f t="shared" ref="V8:V11" si="2">IF(S8="RMB",(L8/M8)*T8,IF(S8="USD",(L8/M8)*T8*1.13*U$5))</f>
        <v>0.6</v>
      </c>
    </row>
    <row r="9" spans="1:23" ht="27" customHeight="1">
      <c r="A9" s="236">
        <f t="shared" si="0"/>
        <v>2</v>
      </c>
      <c r="B9" s="237"/>
      <c r="C9" s="237"/>
      <c r="D9" s="237"/>
      <c r="E9" s="237">
        <v>4</v>
      </c>
      <c r="F9" s="261" t="s">
        <v>244</v>
      </c>
      <c r="G9" s="262" t="s">
        <v>50</v>
      </c>
      <c r="H9" s="263" t="s">
        <v>130</v>
      </c>
      <c r="I9" s="238" t="s">
        <v>49</v>
      </c>
      <c r="J9" s="239" t="s">
        <v>190</v>
      </c>
      <c r="K9" s="240" t="s">
        <v>23</v>
      </c>
      <c r="L9" s="241">
        <v>1</v>
      </c>
      <c r="M9" s="241">
        <v>1</v>
      </c>
      <c r="N9" s="239" t="s">
        <v>195</v>
      </c>
      <c r="O9" s="242"/>
      <c r="P9" s="32">
        <v>46156</v>
      </c>
      <c r="Q9" s="11" t="s">
        <v>24</v>
      </c>
      <c r="R9" s="11"/>
      <c r="S9" s="189" t="s">
        <v>103</v>
      </c>
      <c r="T9" s="190">
        <f>8.5*1.13</f>
        <v>9.6049999999999986</v>
      </c>
      <c r="U9" s="191">
        <f t="shared" si="1"/>
        <v>1.2354651162790697</v>
      </c>
      <c r="V9" s="192">
        <f t="shared" si="2"/>
        <v>9.6049999999999986</v>
      </c>
    </row>
    <row r="10" spans="1:23" s="157" customFormat="1" ht="21.6" customHeight="1">
      <c r="A10" s="193">
        <f t="shared" si="0"/>
        <v>3</v>
      </c>
      <c r="B10" s="194"/>
      <c r="C10" s="194"/>
      <c r="D10" s="195"/>
      <c r="E10" s="195">
        <v>4</v>
      </c>
      <c r="F10" s="206" t="s">
        <v>245</v>
      </c>
      <c r="G10" s="197" t="s">
        <v>157</v>
      </c>
      <c r="H10" s="207" t="s">
        <v>192</v>
      </c>
      <c r="I10" s="208" t="s">
        <v>162</v>
      </c>
      <c r="J10" s="209" t="s">
        <v>191</v>
      </c>
      <c r="K10" s="210" t="s">
        <v>23</v>
      </c>
      <c r="L10" s="211">
        <v>1</v>
      </c>
      <c r="M10" s="211">
        <v>1</v>
      </c>
      <c r="N10" s="204" t="s">
        <v>155</v>
      </c>
      <c r="O10" s="212" t="s">
        <v>189</v>
      </c>
      <c r="P10" s="203">
        <v>46156</v>
      </c>
      <c r="Q10" s="176" t="s">
        <v>150</v>
      </c>
      <c r="R10" s="204"/>
      <c r="S10" s="189" t="s">
        <v>103</v>
      </c>
      <c r="T10" s="190">
        <v>0.14499999999999999</v>
      </c>
      <c r="U10" s="191">
        <f t="shared" si="1"/>
        <v>1.8650956987034371E-2</v>
      </c>
      <c r="V10" s="192">
        <f t="shared" si="2"/>
        <v>0.14499999999999999</v>
      </c>
    </row>
    <row r="11" spans="1:23" s="157" customFormat="1" ht="21.6" customHeight="1">
      <c r="A11" s="193">
        <f t="shared" si="0"/>
        <v>4</v>
      </c>
      <c r="B11" s="194"/>
      <c r="C11" s="194"/>
      <c r="D11" s="195"/>
      <c r="E11" s="195">
        <v>4</v>
      </c>
      <c r="F11" s="214" t="s">
        <v>246</v>
      </c>
      <c r="G11" s="215" t="s">
        <v>185</v>
      </c>
      <c r="H11" s="214" t="s">
        <v>194</v>
      </c>
      <c r="I11" s="205" t="s">
        <v>186</v>
      </c>
      <c r="J11" s="210" t="s">
        <v>193</v>
      </c>
      <c r="K11" s="200" t="s">
        <v>23</v>
      </c>
      <c r="L11" s="201">
        <v>1</v>
      </c>
      <c r="M11" s="201">
        <v>1</v>
      </c>
      <c r="N11" s="204"/>
      <c r="O11" s="212" t="s">
        <v>185</v>
      </c>
      <c r="P11" s="203">
        <v>46156</v>
      </c>
      <c r="Q11" s="176" t="s">
        <v>150</v>
      </c>
      <c r="R11" s="204"/>
      <c r="S11" s="189" t="s">
        <v>103</v>
      </c>
      <c r="T11" s="190">
        <v>0.91500000000000004</v>
      </c>
      <c r="U11" s="191">
        <f t="shared" si="1"/>
        <v>0.11769396995266518</v>
      </c>
      <c r="V11" s="192">
        <f t="shared" si="2"/>
        <v>0.91500000000000004</v>
      </c>
    </row>
    <row r="12" spans="1:23" s="157" customFormat="1" ht="24.6" customHeight="1">
      <c r="A12" s="193">
        <f t="shared" si="0"/>
        <v>5</v>
      </c>
      <c r="B12" s="213"/>
      <c r="C12" s="213"/>
      <c r="D12" s="213"/>
      <c r="E12" s="213">
        <v>4</v>
      </c>
      <c r="F12" s="264" t="s">
        <v>247</v>
      </c>
      <c r="G12" s="220" t="s">
        <v>248</v>
      </c>
      <c r="H12" s="198" t="s">
        <v>249</v>
      </c>
      <c r="I12" s="216" t="s">
        <v>250</v>
      </c>
      <c r="J12" s="221" t="s">
        <v>183</v>
      </c>
      <c r="K12" s="210" t="s">
        <v>23</v>
      </c>
      <c r="L12" s="211">
        <v>1</v>
      </c>
      <c r="M12" s="211">
        <v>1</v>
      </c>
      <c r="N12" s="217"/>
      <c r="O12" s="222" t="s">
        <v>184</v>
      </c>
      <c r="P12" s="203">
        <v>46156</v>
      </c>
      <c r="Q12" s="176" t="s">
        <v>150</v>
      </c>
      <c r="R12" s="204"/>
      <c r="S12" s="189" t="s">
        <v>102</v>
      </c>
      <c r="T12" s="190">
        <v>0.01</v>
      </c>
      <c r="U12" s="191">
        <f t="shared" si="1"/>
        <v>1.2862728956575429E-3</v>
      </c>
      <c r="V12" s="192">
        <f t="shared" ref="V12" si="3">IF(S12="RMB",(L12/M12)*T12,IF(S12="USD",(L12/M12)*T12*1.16*U$5))</f>
        <v>0.01</v>
      </c>
    </row>
    <row r="13" spans="1:23" s="157" customFormat="1" ht="18" customHeight="1">
      <c r="A13" s="193">
        <f t="shared" si="0"/>
        <v>6</v>
      </c>
      <c r="B13" s="218"/>
      <c r="C13" s="218"/>
      <c r="D13" s="218"/>
      <c r="E13" s="213">
        <v>4</v>
      </c>
      <c r="F13" s="264" t="s">
        <v>187</v>
      </c>
      <c r="G13" s="220"/>
      <c r="H13" s="198" t="s">
        <v>187</v>
      </c>
      <c r="I13" s="216"/>
      <c r="J13" s="221"/>
      <c r="K13" s="176" t="s">
        <v>23</v>
      </c>
      <c r="L13" s="193">
        <v>1</v>
      </c>
      <c r="M13" s="193">
        <v>1</v>
      </c>
      <c r="N13" s="216"/>
      <c r="O13" s="222" t="s">
        <v>188</v>
      </c>
      <c r="P13" s="203">
        <v>46156</v>
      </c>
      <c r="Q13" s="176" t="s">
        <v>150</v>
      </c>
      <c r="R13" s="204"/>
      <c r="S13" s="189"/>
      <c r="T13" s="190"/>
      <c r="U13" s="191"/>
      <c r="V13" s="192"/>
    </row>
    <row r="14" spans="1:23">
      <c r="A14" s="306"/>
      <c r="B14" s="306"/>
      <c r="C14" s="306"/>
      <c r="D14" s="306"/>
      <c r="E14" s="306"/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132"/>
      <c r="T14" s="129"/>
      <c r="U14" s="127"/>
      <c r="V14" s="128"/>
    </row>
    <row r="15" spans="1:23" ht="15" thickBot="1">
      <c r="A15" s="306" t="s">
        <v>33</v>
      </c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8"/>
      <c r="P15" s="308"/>
      <c r="Q15" s="307"/>
      <c r="R15" s="307"/>
      <c r="S15" s="134" t="s">
        <v>104</v>
      </c>
      <c r="T15" s="126"/>
      <c r="U15" s="135">
        <f>SUM(U8:U14)</f>
        <v>1.4502726898538794</v>
      </c>
      <c r="V15" s="135">
        <f>SUM(V8:V14)</f>
        <v>11.274999999999997</v>
      </c>
    </row>
    <row r="16" spans="1:23">
      <c r="A16" s="306" t="s">
        <v>34</v>
      </c>
      <c r="B16" s="303"/>
      <c r="C16" s="303"/>
      <c r="D16" s="303"/>
      <c r="E16" s="303"/>
      <c r="F16" s="303" t="s">
        <v>35</v>
      </c>
      <c r="G16" s="303" t="s">
        <v>36</v>
      </c>
      <c r="H16" s="303"/>
      <c r="I16" s="303"/>
      <c r="J16" s="303" t="s">
        <v>37</v>
      </c>
      <c r="K16" s="303"/>
      <c r="L16" s="303"/>
      <c r="M16" s="303" t="s">
        <v>38</v>
      </c>
      <c r="N16" s="303"/>
      <c r="O16" s="303" t="s">
        <v>39</v>
      </c>
      <c r="P16" s="303"/>
      <c r="Q16" s="303" t="s">
        <v>21</v>
      </c>
      <c r="R16" s="303"/>
    </row>
    <row r="17" spans="1:24" ht="25.9" customHeight="1">
      <c r="A17" s="306"/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</row>
    <row r="18" spans="1:24" ht="18" customHeight="1">
      <c r="A18" s="306" t="s">
        <v>40</v>
      </c>
      <c r="B18" s="303"/>
      <c r="C18" s="303"/>
      <c r="D18" s="303"/>
      <c r="E18" s="303"/>
      <c r="F18" s="50">
        <v>46156</v>
      </c>
      <c r="G18" s="310" t="s">
        <v>41</v>
      </c>
      <c r="H18" s="310"/>
      <c r="I18" s="310"/>
      <c r="J18" s="303"/>
      <c r="K18" s="303"/>
      <c r="L18" s="303"/>
      <c r="M18" s="303"/>
      <c r="N18" s="303"/>
      <c r="O18" s="304"/>
      <c r="P18" s="305"/>
      <c r="Q18" s="304"/>
      <c r="R18" s="305"/>
      <c r="X18" s="133"/>
    </row>
    <row r="19" spans="1:24" ht="18" customHeight="1">
      <c r="A19" s="306"/>
      <c r="B19" s="303"/>
      <c r="C19" s="303"/>
      <c r="D19" s="303"/>
      <c r="E19" s="303"/>
      <c r="F19" s="50"/>
      <c r="G19" s="310"/>
      <c r="H19" s="310"/>
      <c r="I19" s="310"/>
      <c r="J19" s="303"/>
      <c r="K19" s="303"/>
      <c r="L19" s="303"/>
      <c r="M19" s="303"/>
      <c r="N19" s="303"/>
      <c r="O19" s="304"/>
      <c r="P19" s="305"/>
      <c r="Q19" s="304"/>
      <c r="R19" s="305"/>
    </row>
    <row r="20" spans="1:24" ht="18" customHeight="1">
      <c r="A20" s="306"/>
      <c r="B20" s="303"/>
      <c r="C20" s="303"/>
      <c r="D20" s="303"/>
      <c r="E20" s="303"/>
      <c r="F20" s="50"/>
      <c r="G20" s="310"/>
      <c r="H20" s="310"/>
      <c r="I20" s="310"/>
      <c r="J20" s="303"/>
      <c r="K20" s="303"/>
      <c r="L20" s="303"/>
      <c r="M20" s="303"/>
      <c r="N20" s="303"/>
      <c r="O20" s="304"/>
      <c r="P20" s="305"/>
      <c r="Q20" s="304"/>
      <c r="R20" s="305"/>
    </row>
    <row r="21" spans="1:24">
      <c r="A21" s="358"/>
      <c r="B21" s="323"/>
      <c r="C21" s="323"/>
      <c r="D21" s="323"/>
      <c r="E21" s="323"/>
      <c r="F21" s="324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</row>
    <row r="22" spans="1:24">
      <c r="A22" s="312" t="s">
        <v>42</v>
      </c>
      <c r="B22" s="313"/>
      <c r="C22" s="313"/>
      <c r="D22" s="313"/>
      <c r="E22" s="313"/>
      <c r="F22" s="312" t="s">
        <v>43</v>
      </c>
      <c r="G22" s="51"/>
      <c r="H22" s="313" t="s">
        <v>44</v>
      </c>
      <c r="I22" s="52"/>
      <c r="J22" s="318" t="s">
        <v>45</v>
      </c>
      <c r="K22" s="318"/>
      <c r="L22" s="318"/>
      <c r="M22" s="318"/>
      <c r="N22" s="318"/>
      <c r="O22" s="52"/>
      <c r="P22" s="52"/>
      <c r="Q22" s="52"/>
      <c r="R22" s="53"/>
    </row>
    <row r="23" spans="1:24">
      <c r="A23" s="314"/>
      <c r="B23" s="315"/>
      <c r="C23" s="315"/>
      <c r="D23" s="315"/>
      <c r="E23" s="315"/>
      <c r="F23" s="314"/>
      <c r="G23" s="54"/>
      <c r="H23" s="315"/>
      <c r="I23" s="55"/>
      <c r="J23" s="319"/>
      <c r="K23" s="319"/>
      <c r="L23" s="319"/>
      <c r="M23" s="319"/>
      <c r="N23" s="319"/>
      <c r="O23" s="55"/>
      <c r="P23" s="55"/>
      <c r="Q23" s="55"/>
      <c r="R23" s="56"/>
    </row>
    <row r="24" spans="1:24">
      <c r="A24" s="316"/>
      <c r="B24" s="317"/>
      <c r="C24" s="317"/>
      <c r="D24" s="317"/>
      <c r="E24" s="317"/>
      <c r="F24" s="316"/>
      <c r="G24" s="57"/>
      <c r="H24" s="317"/>
      <c r="I24" s="58"/>
      <c r="J24" s="320"/>
      <c r="K24" s="320"/>
      <c r="L24" s="320"/>
      <c r="M24" s="320"/>
      <c r="N24" s="320"/>
      <c r="O24" s="58"/>
      <c r="P24" s="58"/>
      <c r="Q24" s="58"/>
      <c r="R24" s="59"/>
    </row>
    <row r="25" spans="1:24">
      <c r="A25" s="355" t="s">
        <v>46</v>
      </c>
      <c r="B25" s="311"/>
      <c r="C25" s="311"/>
      <c r="D25" s="311"/>
      <c r="E25" s="311"/>
      <c r="F25" s="325" t="s">
        <v>47</v>
      </c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6"/>
    </row>
    <row r="26" spans="1:24">
      <c r="A26" s="355"/>
      <c r="B26" s="311"/>
      <c r="C26" s="311"/>
      <c r="D26" s="311"/>
      <c r="E26" s="311"/>
      <c r="F26" s="318" t="s">
        <v>48</v>
      </c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21"/>
    </row>
    <row r="27" spans="1:24">
      <c r="A27" s="355"/>
      <c r="B27" s="311"/>
      <c r="C27" s="311"/>
      <c r="D27" s="311"/>
      <c r="E27" s="311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2"/>
    </row>
    <row r="28" spans="1:24">
      <c r="A28" s="60"/>
      <c r="B28" s="61"/>
      <c r="C28" s="61"/>
      <c r="D28" s="61"/>
      <c r="E28" s="61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24">
      <c r="A29" s="60"/>
      <c r="B29" s="61"/>
      <c r="C29" s="61"/>
      <c r="D29" s="61"/>
      <c r="E29" s="61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24">
      <c r="A30" s="60"/>
      <c r="B30" s="61"/>
      <c r="C30" s="61"/>
      <c r="D30" s="61"/>
      <c r="E30" s="61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24">
      <c r="A31" s="60"/>
      <c r="B31" s="61"/>
      <c r="C31" s="61"/>
      <c r="D31" s="61"/>
      <c r="E31" s="61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24">
      <c r="A32" s="60"/>
      <c r="B32" s="61"/>
      <c r="C32" s="61"/>
      <c r="D32" s="61"/>
      <c r="E32" s="61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>
      <c r="A33" s="60"/>
      <c r="B33" s="61"/>
      <c r="C33" s="61"/>
      <c r="D33" s="61"/>
      <c r="E33" s="61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>
      <c r="A34" s="63"/>
      <c r="B34" s="64"/>
      <c r="C34" s="64"/>
      <c r="D34" s="64"/>
      <c r="E34" s="64"/>
      <c r="F34" s="64"/>
      <c r="G34" s="61"/>
      <c r="H34" s="62"/>
      <c r="I34" s="61"/>
      <c r="J34" s="65"/>
      <c r="K34" s="65"/>
      <c r="L34" s="65"/>
      <c r="M34" s="65"/>
      <c r="N34" s="61"/>
      <c r="O34" s="61"/>
      <c r="P34" s="65"/>
      <c r="Q34" s="61"/>
      <c r="R34" s="61"/>
    </row>
    <row r="35" spans="1:18">
      <c r="A35" s="60"/>
      <c r="B35" s="61"/>
      <c r="C35" s="61"/>
      <c r="D35" s="61"/>
      <c r="E35" s="61"/>
      <c r="F35" s="61"/>
      <c r="G35" s="62"/>
      <c r="H35" s="62"/>
      <c r="I35" s="61"/>
      <c r="J35" s="66"/>
      <c r="K35" s="66"/>
      <c r="L35" s="66"/>
      <c r="M35" s="66"/>
      <c r="N35" s="61"/>
      <c r="O35" s="61"/>
      <c r="P35" s="65"/>
      <c r="Q35" s="61"/>
      <c r="R35" s="61"/>
    </row>
    <row r="36" spans="1:18">
      <c r="A36" s="60"/>
      <c r="B36" s="61"/>
      <c r="C36" s="61"/>
      <c r="D36" s="61"/>
      <c r="E36" s="61"/>
      <c r="F36" s="61"/>
      <c r="G36" s="62"/>
      <c r="H36" s="62"/>
      <c r="I36" s="61"/>
      <c r="J36" s="66"/>
      <c r="K36" s="66"/>
      <c r="L36" s="66"/>
      <c r="M36" s="66"/>
      <c r="N36" s="61"/>
      <c r="O36" s="61"/>
      <c r="P36" s="65"/>
      <c r="Q36" s="61"/>
      <c r="R36" s="61"/>
    </row>
    <row r="37" spans="1:18">
      <c r="A37" s="60"/>
      <c r="B37" s="61"/>
      <c r="C37" s="61"/>
      <c r="D37" s="61"/>
      <c r="E37" s="61"/>
      <c r="F37" s="61"/>
      <c r="G37" s="62"/>
      <c r="H37" s="62"/>
      <c r="I37" s="61"/>
      <c r="J37" s="66"/>
      <c r="K37" s="66"/>
      <c r="L37" s="66"/>
      <c r="M37" s="66"/>
      <c r="N37" s="67"/>
      <c r="O37" s="61"/>
      <c r="P37" s="66"/>
      <c r="Q37" s="68"/>
      <c r="R37" s="68"/>
    </row>
    <row r="38" spans="1:18">
      <c r="A38" s="60"/>
      <c r="B38" s="61"/>
      <c r="C38" s="61"/>
      <c r="D38" s="61"/>
      <c r="E38" s="61"/>
      <c r="F38" s="61"/>
      <c r="G38" s="62"/>
      <c r="H38" s="62"/>
      <c r="I38" s="61"/>
      <c r="J38" s="66"/>
      <c r="K38" s="66"/>
      <c r="L38" s="66"/>
      <c r="M38" s="66"/>
      <c r="N38" s="67"/>
      <c r="O38" s="61"/>
      <c r="P38" s="66"/>
      <c r="Q38" s="68"/>
      <c r="R38" s="68"/>
    </row>
    <row r="39" spans="1:18">
      <c r="A39" s="60"/>
      <c r="B39" s="61"/>
      <c r="C39" s="61"/>
      <c r="D39" s="61"/>
      <c r="E39" s="61"/>
      <c r="F39" s="61"/>
      <c r="G39" s="62"/>
      <c r="H39" s="62"/>
      <c r="I39" s="61"/>
      <c r="J39" s="66"/>
      <c r="K39" s="66"/>
      <c r="L39" s="66"/>
      <c r="M39" s="66"/>
      <c r="N39" s="67"/>
      <c r="O39" s="61"/>
      <c r="P39" s="66"/>
      <c r="Q39" s="68"/>
      <c r="R39" s="68"/>
    </row>
    <row r="40" spans="1:18">
      <c r="A40" s="60"/>
      <c r="B40" s="61"/>
      <c r="C40" s="61"/>
      <c r="D40" s="61"/>
      <c r="E40" s="61"/>
      <c r="F40" s="61"/>
      <c r="G40" s="62"/>
      <c r="H40" s="62"/>
      <c r="I40" s="61"/>
      <c r="J40" s="66"/>
      <c r="K40" s="66"/>
      <c r="L40" s="66"/>
      <c r="M40" s="66"/>
      <c r="N40" s="67"/>
      <c r="O40" s="61"/>
      <c r="P40" s="66"/>
      <c r="Q40" s="68"/>
      <c r="R40" s="68"/>
    </row>
    <row r="41" spans="1:18">
      <c r="A41" s="60"/>
      <c r="B41" s="61"/>
      <c r="C41" s="61"/>
      <c r="D41" s="61"/>
      <c r="E41" s="61"/>
      <c r="F41" s="61"/>
      <c r="G41" s="62"/>
      <c r="H41" s="62"/>
      <c r="I41" s="61"/>
      <c r="J41" s="66"/>
      <c r="K41" s="66"/>
      <c r="L41" s="66"/>
      <c r="M41" s="66"/>
      <c r="N41" s="67"/>
      <c r="O41" s="61"/>
      <c r="P41" s="66"/>
      <c r="Q41" s="68"/>
      <c r="R41" s="68"/>
    </row>
    <row r="42" spans="1:18">
      <c r="A42" s="60"/>
      <c r="B42" s="61"/>
      <c r="C42" s="61"/>
      <c r="D42" s="61"/>
      <c r="E42" s="61"/>
      <c r="F42" s="61"/>
      <c r="G42" s="62"/>
      <c r="H42" s="62"/>
      <c r="I42" s="61"/>
      <c r="J42" s="66"/>
      <c r="K42" s="66"/>
      <c r="L42" s="66"/>
      <c r="M42" s="66"/>
      <c r="N42" s="67"/>
      <c r="O42" s="61"/>
      <c r="P42" s="66"/>
      <c r="Q42" s="68"/>
      <c r="R42" s="68"/>
    </row>
  </sheetData>
  <mergeCells count="50">
    <mergeCell ref="A14:R14"/>
    <mergeCell ref="A1:R2"/>
    <mergeCell ref="T2:V2"/>
    <mergeCell ref="A3:E3"/>
    <mergeCell ref="M3:N3"/>
    <mergeCell ref="O3:R3"/>
    <mergeCell ref="S3:S5"/>
    <mergeCell ref="A4:E4"/>
    <mergeCell ref="M4:N4"/>
    <mergeCell ref="O4:R4"/>
    <mergeCell ref="A5:F5"/>
    <mergeCell ref="M5:N5"/>
    <mergeCell ref="O5:R5"/>
    <mergeCell ref="S6:V6"/>
    <mergeCell ref="B7:E7"/>
    <mergeCell ref="Q7:R7"/>
    <mergeCell ref="A15:R15"/>
    <mergeCell ref="A16:E17"/>
    <mergeCell ref="F16:F17"/>
    <mergeCell ref="G16:I17"/>
    <mergeCell ref="J16:L17"/>
    <mergeCell ref="M16:N17"/>
    <mergeCell ref="O16:P17"/>
    <mergeCell ref="Q16:R17"/>
    <mergeCell ref="Q19:R19"/>
    <mergeCell ref="A18:E18"/>
    <mergeCell ref="G18:I18"/>
    <mergeCell ref="J18:L18"/>
    <mergeCell ref="M18:N18"/>
    <mergeCell ref="O18:P18"/>
    <mergeCell ref="Q18:R18"/>
    <mergeCell ref="A19:E19"/>
    <mergeCell ref="G19:I19"/>
    <mergeCell ref="J19:L19"/>
    <mergeCell ref="M19:N19"/>
    <mergeCell ref="O19:P19"/>
    <mergeCell ref="A25:E27"/>
    <mergeCell ref="F25:R25"/>
    <mergeCell ref="F26:R27"/>
    <mergeCell ref="A20:E20"/>
    <mergeCell ref="G20:I20"/>
    <mergeCell ref="J20:L20"/>
    <mergeCell ref="M20:N20"/>
    <mergeCell ref="O20:P20"/>
    <mergeCell ref="Q20:R20"/>
    <mergeCell ref="A21:R21"/>
    <mergeCell ref="A22:E24"/>
    <mergeCell ref="F22:F24"/>
    <mergeCell ref="H22:H24"/>
    <mergeCell ref="J22:N24"/>
  </mergeCells>
  <phoneticPr fontId="21" type="noConversion"/>
  <pageMargins left="0.25138888888888899" right="0.25138888888888899" top="0.16111111111111101" bottom="0.16111111111111101" header="0.29861111111111099" footer="0.29861111111111099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opLeftCell="I1" zoomScaleNormal="100" zoomScaleSheetLayoutView="100" workbookViewId="0">
      <selection activeCell="S21" sqref="S21"/>
    </sheetView>
  </sheetViews>
  <sheetFormatPr defaultColWidth="9" defaultRowHeight="16.5"/>
  <cols>
    <col min="1" max="1" width="3.25" style="157" customWidth="1"/>
    <col min="2" max="5" width="2.125" style="157" customWidth="1"/>
    <col min="6" max="6" width="22.25" style="157" customWidth="1"/>
    <col min="7" max="7" width="13.25" style="228" customWidth="1"/>
    <col min="8" max="8" width="25.75" style="157" customWidth="1"/>
    <col min="9" max="9" width="10.25" style="157" customWidth="1"/>
    <col min="10" max="10" width="16.25" style="157" customWidth="1"/>
    <col min="11" max="11" width="3.625" style="157" customWidth="1"/>
    <col min="12" max="12" width="6.75" style="157" customWidth="1"/>
    <col min="13" max="13" width="5" style="157" customWidth="1"/>
    <col min="14" max="14" width="6.25" style="157" customWidth="1"/>
    <col min="15" max="15" width="10.25" style="157" customWidth="1"/>
    <col min="16" max="16" width="10.75" style="157" customWidth="1"/>
    <col min="17" max="17" width="3.125" style="157" customWidth="1"/>
    <col min="18" max="18" width="4.75" style="157" customWidth="1"/>
    <col min="19" max="19" width="8.125" style="266" customWidth="1"/>
    <col min="20" max="22" width="9" style="266"/>
    <col min="23" max="16384" width="9" style="157"/>
  </cols>
  <sheetData>
    <row r="1" spans="1:23">
      <c r="A1" s="360" t="s">
        <v>0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156"/>
      <c r="T1" s="156"/>
      <c r="U1" s="156"/>
      <c r="V1" s="156"/>
    </row>
    <row r="2" spans="1:23" ht="17.25" thickBot="1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158"/>
      <c r="T2" s="361" t="s">
        <v>90</v>
      </c>
      <c r="U2" s="361"/>
      <c r="V2" s="361"/>
    </row>
    <row r="3" spans="1:23" ht="25.15" customHeight="1">
      <c r="A3" s="362" t="s">
        <v>131</v>
      </c>
      <c r="B3" s="362"/>
      <c r="C3" s="362"/>
      <c r="D3" s="362"/>
      <c r="E3" s="362"/>
      <c r="F3" s="159" t="s">
        <v>207</v>
      </c>
      <c r="G3" s="160" t="s">
        <v>132</v>
      </c>
      <c r="H3" s="161" t="s">
        <v>196</v>
      </c>
      <c r="I3" s="162"/>
      <c r="J3" s="162"/>
      <c r="K3" s="163"/>
      <c r="L3" s="162"/>
      <c r="M3" s="363" t="s">
        <v>133</v>
      </c>
      <c r="N3" s="364"/>
      <c r="O3" s="365"/>
      <c r="P3" s="365"/>
      <c r="Q3" s="365"/>
      <c r="R3" s="365"/>
      <c r="S3" s="366" t="s">
        <v>134</v>
      </c>
      <c r="T3" s="164" t="s">
        <v>92</v>
      </c>
      <c r="U3" s="165"/>
      <c r="V3" s="166"/>
    </row>
    <row r="4" spans="1:23" ht="26.1" customHeight="1">
      <c r="A4" s="362" t="s">
        <v>135</v>
      </c>
      <c r="B4" s="362"/>
      <c r="C4" s="362"/>
      <c r="D4" s="362"/>
      <c r="E4" s="362"/>
      <c r="F4" s="167" t="s">
        <v>208</v>
      </c>
      <c r="G4" s="160" t="s">
        <v>5</v>
      </c>
      <c r="H4" s="168"/>
      <c r="I4" s="162"/>
      <c r="J4" s="162"/>
      <c r="K4" s="163"/>
      <c r="L4" s="162"/>
      <c r="M4" s="369" t="s">
        <v>136</v>
      </c>
      <c r="N4" s="370"/>
      <c r="O4" s="371">
        <v>46156</v>
      </c>
      <c r="P4" s="365"/>
      <c r="Q4" s="365"/>
      <c r="R4" s="365"/>
      <c r="S4" s="367"/>
      <c r="T4" s="169" t="s">
        <v>93</v>
      </c>
      <c r="U4" s="169"/>
      <c r="V4" s="170"/>
    </row>
    <row r="5" spans="1:23" ht="26.1" customHeight="1" thickBot="1">
      <c r="A5" s="372"/>
      <c r="B5" s="372"/>
      <c r="C5" s="372"/>
      <c r="D5" s="372"/>
      <c r="E5" s="372"/>
      <c r="F5" s="372"/>
      <c r="G5" s="171"/>
      <c r="H5" s="171"/>
      <c r="I5" s="162"/>
      <c r="J5" s="162"/>
      <c r="K5" s="172"/>
      <c r="L5" s="162"/>
      <c r="M5" s="369" t="s">
        <v>137</v>
      </c>
      <c r="N5" s="370"/>
      <c r="O5" s="371"/>
      <c r="P5" s="365"/>
      <c r="Q5" s="365"/>
      <c r="R5" s="365"/>
      <c r="S5" s="368"/>
      <c r="T5" s="173" t="s">
        <v>94</v>
      </c>
      <c r="U5" s="174">
        <v>6.8</v>
      </c>
      <c r="V5" s="175"/>
      <c r="W5" s="157">
        <v>1.1299999999999999</v>
      </c>
    </row>
    <row r="6" spans="1:23" ht="15" customHeight="1" thickBot="1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373" t="s">
        <v>95</v>
      </c>
      <c r="T6" s="373"/>
      <c r="U6" s="373"/>
      <c r="V6" s="373"/>
    </row>
    <row r="7" spans="1:23" ht="32.65" customHeight="1">
      <c r="A7" s="176" t="s">
        <v>8</v>
      </c>
      <c r="B7" s="374" t="s">
        <v>138</v>
      </c>
      <c r="C7" s="374"/>
      <c r="D7" s="374"/>
      <c r="E7" s="374"/>
      <c r="F7" s="176" t="s">
        <v>10</v>
      </c>
      <c r="G7" s="176" t="s">
        <v>139</v>
      </c>
      <c r="H7" s="176" t="s">
        <v>140</v>
      </c>
      <c r="I7" s="177" t="s">
        <v>13</v>
      </c>
      <c r="J7" s="177" t="s">
        <v>14</v>
      </c>
      <c r="K7" s="176" t="s">
        <v>15</v>
      </c>
      <c r="L7" s="176" t="s">
        <v>141</v>
      </c>
      <c r="M7" s="176" t="s">
        <v>142</v>
      </c>
      <c r="N7" s="176" t="s">
        <v>18</v>
      </c>
      <c r="O7" s="176" t="s">
        <v>143</v>
      </c>
      <c r="P7" s="176" t="s">
        <v>144</v>
      </c>
      <c r="Q7" s="374" t="s">
        <v>145</v>
      </c>
      <c r="R7" s="375"/>
      <c r="S7" s="178" t="s">
        <v>146</v>
      </c>
      <c r="T7" s="179" t="s">
        <v>147</v>
      </c>
      <c r="U7" s="180" t="s">
        <v>98</v>
      </c>
      <c r="V7" s="181" t="s">
        <v>99</v>
      </c>
    </row>
    <row r="8" spans="1:23">
      <c r="A8" s="182">
        <v>1</v>
      </c>
      <c r="B8" s="183"/>
      <c r="C8" s="182"/>
      <c r="D8" s="182">
        <v>3</v>
      </c>
      <c r="E8" s="182"/>
      <c r="F8" s="184" t="s">
        <v>206</v>
      </c>
      <c r="G8" s="185" t="s">
        <v>197</v>
      </c>
      <c r="H8" s="184" t="s">
        <v>209</v>
      </c>
      <c r="I8" s="186" t="s">
        <v>148</v>
      </c>
      <c r="J8" s="185"/>
      <c r="K8" s="185" t="s">
        <v>23</v>
      </c>
      <c r="L8" s="182">
        <v>1</v>
      </c>
      <c r="M8" s="182">
        <v>1</v>
      </c>
      <c r="N8" s="186" t="s">
        <v>148</v>
      </c>
      <c r="O8" s="184"/>
      <c r="P8" s="187">
        <v>46156</v>
      </c>
      <c r="Q8" s="188" t="s">
        <v>24</v>
      </c>
      <c r="R8" s="188"/>
      <c r="S8" s="189" t="s">
        <v>103</v>
      </c>
      <c r="T8" s="190"/>
      <c r="U8" s="191"/>
      <c r="V8" s="192"/>
      <c r="W8" s="190"/>
    </row>
    <row r="9" spans="1:23" ht="24">
      <c r="A9" s="193">
        <f>A8+1</f>
        <v>2</v>
      </c>
      <c r="B9" s="194"/>
      <c r="C9" s="194"/>
      <c r="D9" s="195"/>
      <c r="E9" s="195">
        <v>4</v>
      </c>
      <c r="F9" s="196" t="s">
        <v>210</v>
      </c>
      <c r="G9" s="197" t="s">
        <v>198</v>
      </c>
      <c r="H9" s="198" t="s">
        <v>212</v>
      </c>
      <c r="I9" s="199" t="s">
        <v>149</v>
      </c>
      <c r="J9" s="200" t="s">
        <v>211</v>
      </c>
      <c r="K9" s="200" t="s">
        <v>23</v>
      </c>
      <c r="L9" s="201">
        <v>1</v>
      </c>
      <c r="M9" s="201">
        <v>1</v>
      </c>
      <c r="N9" s="199" t="s">
        <v>149</v>
      </c>
      <c r="O9" s="202"/>
      <c r="P9" s="203">
        <v>46156</v>
      </c>
      <c r="Q9" s="176" t="s">
        <v>150</v>
      </c>
      <c r="R9" s="204"/>
      <c r="S9" s="189" t="s">
        <v>103</v>
      </c>
      <c r="T9" s="190">
        <v>9.8000000000000007</v>
      </c>
      <c r="U9" s="191">
        <f>IF(S9="USD",(L9/M9)*T9,IF(S9="RMB",(L9/M9)*T9/1.13/U$5))</f>
        <v>1.2753774076002085</v>
      </c>
      <c r="V9" s="192">
        <f>IF(S9="RMB",(L9/M9)*T9,IF(S9="USD",(L9/M9)*T9*1.13*U$5))</f>
        <v>9.8000000000000007</v>
      </c>
    </row>
    <row r="10" spans="1:23" ht="21.6" customHeight="1">
      <c r="A10" s="193">
        <f>A9+1</f>
        <v>3</v>
      </c>
      <c r="B10" s="194"/>
      <c r="C10" s="194"/>
      <c r="D10" s="195"/>
      <c r="E10" s="195">
        <v>4</v>
      </c>
      <c r="F10" s="196" t="s">
        <v>151</v>
      </c>
      <c r="G10" s="197" t="s">
        <v>205</v>
      </c>
      <c r="H10" s="198" t="s">
        <v>152</v>
      </c>
      <c r="I10" s="205" t="s">
        <v>153</v>
      </c>
      <c r="J10" s="200" t="s">
        <v>154</v>
      </c>
      <c r="K10" s="200" t="s">
        <v>23</v>
      </c>
      <c r="L10" s="201">
        <v>1</v>
      </c>
      <c r="M10" s="201">
        <v>1</v>
      </c>
      <c r="N10" s="204" t="s">
        <v>155</v>
      </c>
      <c r="O10" s="202" t="s">
        <v>156</v>
      </c>
      <c r="P10" s="203">
        <v>46156</v>
      </c>
      <c r="Q10" s="176" t="s">
        <v>150</v>
      </c>
      <c r="R10" s="204"/>
      <c r="S10" s="189" t="s">
        <v>103</v>
      </c>
      <c r="T10" s="190">
        <v>0.24</v>
      </c>
      <c r="U10" s="191">
        <f t="shared" ref="U10:U14" si="0">IF(S10="USD",(L10/M10)*T10,IF(S10="RMB",(L10/M10)*T10/1.13/U$5))</f>
        <v>3.1233732431025511E-2</v>
      </c>
      <c r="V10" s="192">
        <f>IF(S10="RMB",(L10/M10)*T10,IF(S10="USD",(L10/M10)*T10*1.13*U$5))</f>
        <v>0.24</v>
      </c>
    </row>
    <row r="11" spans="1:23" ht="21.6" customHeight="1">
      <c r="A11" s="193">
        <f t="shared" ref="A11:A15" si="1">A10+1</f>
        <v>4</v>
      </c>
      <c r="B11" s="194"/>
      <c r="C11" s="194"/>
      <c r="D11" s="195"/>
      <c r="E11" s="195">
        <v>4</v>
      </c>
      <c r="F11" s="206" t="s">
        <v>201</v>
      </c>
      <c r="G11" s="197" t="s">
        <v>157</v>
      </c>
      <c r="H11" s="243" t="s">
        <v>200</v>
      </c>
      <c r="I11" s="208" t="s">
        <v>182</v>
      </c>
      <c r="J11" s="209" t="s">
        <v>199</v>
      </c>
      <c r="K11" s="210" t="s">
        <v>23</v>
      </c>
      <c r="L11" s="211">
        <v>1</v>
      </c>
      <c r="M11" s="211">
        <v>1</v>
      </c>
      <c r="N11" s="204" t="s">
        <v>155</v>
      </c>
      <c r="O11" s="212" t="s">
        <v>158</v>
      </c>
      <c r="P11" s="203">
        <v>46156</v>
      </c>
      <c r="Q11" s="176" t="s">
        <v>150</v>
      </c>
      <c r="R11" s="204"/>
      <c r="S11" s="189" t="s">
        <v>103</v>
      </c>
      <c r="T11" s="190">
        <v>0.22</v>
      </c>
      <c r="U11" s="191">
        <f t="shared" si="0"/>
        <v>2.8630921395106718E-2</v>
      </c>
      <c r="V11" s="192">
        <f t="shared" ref="V11:V12" si="2">IF(S11="RMB",(L11/M11)*T11,IF(S11="USD",(L11/M11)*T11*1.13*U$5))</f>
        <v>0.22</v>
      </c>
    </row>
    <row r="12" spans="1:23" ht="21.6" customHeight="1">
      <c r="A12" s="193">
        <f t="shared" si="1"/>
        <v>5</v>
      </c>
      <c r="B12" s="194"/>
      <c r="C12" s="194"/>
      <c r="D12" s="195"/>
      <c r="E12" s="195">
        <v>4</v>
      </c>
      <c r="F12" s="196" t="s">
        <v>159</v>
      </c>
      <c r="G12" s="197" t="s">
        <v>160</v>
      </c>
      <c r="H12" s="198" t="s">
        <v>161</v>
      </c>
      <c r="I12" s="205" t="s">
        <v>162</v>
      </c>
      <c r="J12" s="200" t="s">
        <v>163</v>
      </c>
      <c r="K12" s="200" t="s">
        <v>23</v>
      </c>
      <c r="L12" s="201">
        <v>1</v>
      </c>
      <c r="M12" s="201">
        <v>1</v>
      </c>
      <c r="N12" s="204" t="s">
        <v>155</v>
      </c>
      <c r="O12" s="202" t="s">
        <v>204</v>
      </c>
      <c r="P12" s="203">
        <v>46156</v>
      </c>
      <c r="Q12" s="176" t="s">
        <v>150</v>
      </c>
      <c r="R12" s="204"/>
      <c r="S12" s="189" t="s">
        <v>103</v>
      </c>
      <c r="T12" s="190">
        <v>0.16</v>
      </c>
      <c r="U12" s="191">
        <f t="shared" si="0"/>
        <v>2.0822488287350342E-2</v>
      </c>
      <c r="V12" s="192">
        <f t="shared" si="2"/>
        <v>0.16</v>
      </c>
    </row>
    <row r="13" spans="1:23" ht="27.6" customHeight="1">
      <c r="A13" s="193">
        <f t="shared" si="1"/>
        <v>6</v>
      </c>
      <c r="B13" s="213"/>
      <c r="C13" s="213"/>
      <c r="D13" s="213"/>
      <c r="E13" s="213">
        <v>4</v>
      </c>
      <c r="F13" s="214"/>
      <c r="G13" s="215" t="s">
        <v>164</v>
      </c>
      <c r="H13" s="244" t="s">
        <v>213</v>
      </c>
      <c r="I13" s="216" t="s">
        <v>54</v>
      </c>
      <c r="J13" s="210"/>
      <c r="K13" s="210" t="s">
        <v>23</v>
      </c>
      <c r="L13" s="211">
        <v>1</v>
      </c>
      <c r="M13" s="211">
        <v>1</v>
      </c>
      <c r="N13" s="217" t="s">
        <v>54</v>
      </c>
      <c r="O13" s="212" t="s">
        <v>165</v>
      </c>
      <c r="P13" s="203">
        <v>46156</v>
      </c>
      <c r="Q13" s="176" t="s">
        <v>150</v>
      </c>
      <c r="R13" s="204"/>
      <c r="S13" s="189" t="s">
        <v>102</v>
      </c>
      <c r="T13" s="190">
        <v>0.01</v>
      </c>
      <c r="U13" s="191">
        <f t="shared" si="0"/>
        <v>1.3014055179593963E-3</v>
      </c>
      <c r="V13" s="192">
        <f t="shared" ref="V13:V14" si="3">IF(S13="RMB",(L13/M13)*T13,IF(S13="USD",(L13/M13)*T13*1.16*U$5))</f>
        <v>0.01</v>
      </c>
    </row>
    <row r="14" spans="1:23" ht="18" customHeight="1">
      <c r="A14" s="193">
        <f t="shared" si="1"/>
        <v>7</v>
      </c>
      <c r="B14" s="218"/>
      <c r="C14" s="218"/>
      <c r="D14" s="218"/>
      <c r="E14" s="213">
        <v>4</v>
      </c>
      <c r="F14" s="219" t="s">
        <v>166</v>
      </c>
      <c r="G14" s="220" t="s">
        <v>167</v>
      </c>
      <c r="H14" s="198" t="s">
        <v>168</v>
      </c>
      <c r="I14" s="216" t="s">
        <v>54</v>
      </c>
      <c r="J14" s="221" t="s">
        <v>169</v>
      </c>
      <c r="K14" s="176" t="s">
        <v>23</v>
      </c>
      <c r="L14" s="193">
        <v>1</v>
      </c>
      <c r="M14" s="193">
        <v>1</v>
      </c>
      <c r="N14" s="216" t="s">
        <v>54</v>
      </c>
      <c r="O14" s="222" t="s">
        <v>170</v>
      </c>
      <c r="P14" s="203">
        <v>46156</v>
      </c>
      <c r="Q14" s="176" t="s">
        <v>150</v>
      </c>
      <c r="R14" s="204"/>
      <c r="S14" s="189" t="s">
        <v>102</v>
      </c>
      <c r="T14" s="190">
        <v>0.01</v>
      </c>
      <c r="U14" s="191">
        <f t="shared" si="0"/>
        <v>1.3014055179593963E-3</v>
      </c>
      <c r="V14" s="192">
        <f t="shared" si="3"/>
        <v>0.01</v>
      </c>
    </row>
    <row r="15" spans="1:23" ht="18" customHeight="1" thickBot="1">
      <c r="A15" s="193">
        <f t="shared" si="1"/>
        <v>8</v>
      </c>
      <c r="B15" s="218"/>
      <c r="C15" s="218"/>
      <c r="D15" s="218"/>
      <c r="E15" s="213">
        <v>4</v>
      </c>
      <c r="F15" s="223" t="s">
        <v>171</v>
      </c>
      <c r="G15" s="197"/>
      <c r="H15" s="198" t="s">
        <v>171</v>
      </c>
      <c r="I15" s="205"/>
      <c r="J15" s="221"/>
      <c r="K15" s="176" t="s">
        <v>202</v>
      </c>
      <c r="L15" s="193">
        <v>1</v>
      </c>
      <c r="M15" s="193">
        <v>1</v>
      </c>
      <c r="N15" s="204"/>
      <c r="O15" s="222" t="s">
        <v>203</v>
      </c>
      <c r="P15" s="203"/>
      <c r="Q15" s="176"/>
      <c r="R15" s="204"/>
      <c r="S15" s="189"/>
      <c r="T15" s="190"/>
      <c r="U15" s="191"/>
      <c r="V15" s="192"/>
    </row>
    <row r="16" spans="1:23" ht="17.25" thickBot="1">
      <c r="A16" s="359" t="s">
        <v>33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224" t="s">
        <v>104</v>
      </c>
      <c r="T16" s="225"/>
      <c r="U16" s="226">
        <f>SUM(U9:U15)</f>
        <v>1.35866736074961</v>
      </c>
      <c r="V16" s="226">
        <f>SUM(V8:V15)</f>
        <v>10.440000000000001</v>
      </c>
    </row>
    <row r="17" spans="1:18">
      <c r="A17" s="376" t="s">
        <v>172</v>
      </c>
      <c r="B17" s="377"/>
      <c r="C17" s="377"/>
      <c r="D17" s="377"/>
      <c r="E17" s="378"/>
      <c r="F17" s="385" t="s">
        <v>35</v>
      </c>
      <c r="G17" s="376" t="s">
        <v>36</v>
      </c>
      <c r="H17" s="377"/>
      <c r="I17" s="378"/>
      <c r="J17" s="376" t="s">
        <v>173</v>
      </c>
      <c r="K17" s="377"/>
      <c r="L17" s="378"/>
      <c r="M17" s="376" t="s">
        <v>174</v>
      </c>
      <c r="N17" s="378"/>
      <c r="O17" s="385" t="s">
        <v>175</v>
      </c>
      <c r="P17" s="376" t="s">
        <v>145</v>
      </c>
      <c r="Q17" s="377"/>
      <c r="R17" s="378"/>
    </row>
    <row r="18" spans="1:18">
      <c r="A18" s="379"/>
      <c r="B18" s="380"/>
      <c r="C18" s="380"/>
      <c r="D18" s="380"/>
      <c r="E18" s="381"/>
      <c r="F18" s="386"/>
      <c r="G18" s="379"/>
      <c r="H18" s="380"/>
      <c r="I18" s="381"/>
      <c r="J18" s="379"/>
      <c r="K18" s="380"/>
      <c r="L18" s="381"/>
      <c r="M18" s="379"/>
      <c r="N18" s="381"/>
      <c r="O18" s="386"/>
      <c r="P18" s="379"/>
      <c r="Q18" s="380"/>
      <c r="R18" s="381"/>
    </row>
    <row r="19" spans="1:18">
      <c r="A19" s="382" t="s">
        <v>40</v>
      </c>
      <c r="B19" s="382"/>
      <c r="C19" s="382"/>
      <c r="D19" s="382"/>
      <c r="E19" s="382"/>
      <c r="F19" s="227">
        <v>46156</v>
      </c>
      <c r="G19" s="374" t="s">
        <v>176</v>
      </c>
      <c r="H19" s="374"/>
      <c r="I19" s="374"/>
      <c r="J19" s="383"/>
      <c r="K19" s="359"/>
      <c r="L19" s="384"/>
      <c r="M19" s="374" t="s">
        <v>177</v>
      </c>
      <c r="N19" s="374"/>
      <c r="O19" s="176"/>
      <c r="P19" s="374"/>
      <c r="Q19" s="374"/>
      <c r="R19" s="374"/>
    </row>
    <row r="20" spans="1:18">
      <c r="A20" s="382"/>
      <c r="B20" s="382"/>
      <c r="C20" s="382"/>
      <c r="D20" s="382"/>
      <c r="E20" s="382"/>
      <c r="F20" s="227"/>
      <c r="G20" s="374"/>
      <c r="H20" s="374"/>
      <c r="I20" s="374"/>
      <c r="J20" s="383"/>
      <c r="K20" s="359"/>
      <c r="L20" s="384"/>
      <c r="M20" s="374"/>
      <c r="N20" s="374"/>
      <c r="O20" s="176"/>
      <c r="P20" s="374"/>
      <c r="Q20" s="374"/>
      <c r="R20" s="374"/>
    </row>
    <row r="21" spans="1:18">
      <c r="A21" s="383"/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84"/>
    </row>
    <row r="22" spans="1:18">
      <c r="A22" s="387" t="s">
        <v>42</v>
      </c>
      <c r="B22" s="387"/>
      <c r="C22" s="387"/>
      <c r="D22" s="387"/>
      <c r="E22" s="390"/>
      <c r="F22" s="395" t="s">
        <v>178</v>
      </c>
      <c r="G22" s="387"/>
      <c r="H22" s="387" t="s">
        <v>44</v>
      </c>
      <c r="I22" s="387"/>
      <c r="J22" s="398" t="s">
        <v>45</v>
      </c>
      <c r="K22" s="398"/>
      <c r="L22" s="398"/>
      <c r="M22" s="398"/>
      <c r="N22" s="398"/>
      <c r="O22" s="387"/>
      <c r="P22" s="387"/>
      <c r="Q22" s="387"/>
      <c r="R22" s="390"/>
    </row>
    <row r="23" spans="1:18">
      <c r="A23" s="388"/>
      <c r="B23" s="388"/>
      <c r="C23" s="388"/>
      <c r="D23" s="388"/>
      <c r="E23" s="391"/>
      <c r="F23" s="396"/>
      <c r="G23" s="388"/>
      <c r="H23" s="388"/>
      <c r="I23" s="388"/>
      <c r="J23" s="399"/>
      <c r="K23" s="399"/>
      <c r="L23" s="399"/>
      <c r="M23" s="399"/>
      <c r="N23" s="399"/>
      <c r="O23" s="388"/>
      <c r="P23" s="388"/>
      <c r="Q23" s="388"/>
      <c r="R23" s="391"/>
    </row>
    <row r="24" spans="1:18">
      <c r="A24" s="389"/>
      <c r="B24" s="389"/>
      <c r="C24" s="389"/>
      <c r="D24" s="389"/>
      <c r="E24" s="392"/>
      <c r="F24" s="397"/>
      <c r="G24" s="389"/>
      <c r="H24" s="389"/>
      <c r="I24" s="389"/>
      <c r="J24" s="400"/>
      <c r="K24" s="400"/>
      <c r="L24" s="400"/>
      <c r="M24" s="400"/>
      <c r="N24" s="400"/>
      <c r="O24" s="389"/>
      <c r="P24" s="389"/>
      <c r="Q24" s="389"/>
      <c r="R24" s="392"/>
    </row>
    <row r="25" spans="1:18">
      <c r="A25" s="393" t="s">
        <v>46</v>
      </c>
      <c r="B25" s="393"/>
      <c r="C25" s="393"/>
      <c r="D25" s="393"/>
      <c r="E25" s="393"/>
      <c r="F25" s="394" t="s">
        <v>47</v>
      </c>
      <c r="G25" s="394"/>
      <c r="H25" s="394"/>
      <c r="I25" s="394"/>
      <c r="J25" s="394"/>
      <c r="K25" s="394"/>
      <c r="L25" s="394"/>
      <c r="M25" s="394"/>
      <c r="N25" s="394"/>
      <c r="O25" s="394"/>
      <c r="P25" s="394"/>
      <c r="Q25" s="394"/>
      <c r="R25" s="394"/>
    </row>
    <row r="26" spans="1:18">
      <c r="A26" s="393"/>
      <c r="B26" s="393"/>
      <c r="C26" s="393"/>
      <c r="D26" s="393"/>
      <c r="E26" s="393"/>
      <c r="F26" s="394" t="s">
        <v>179</v>
      </c>
      <c r="G26" s="394"/>
      <c r="H26" s="394"/>
      <c r="I26" s="394"/>
      <c r="J26" s="394"/>
      <c r="K26" s="394"/>
      <c r="L26" s="394"/>
      <c r="M26" s="394"/>
      <c r="N26" s="394"/>
      <c r="O26" s="394"/>
      <c r="P26" s="394"/>
      <c r="Q26" s="394"/>
      <c r="R26" s="394"/>
    </row>
    <row r="27" spans="1:18">
      <c r="A27" s="393"/>
      <c r="B27" s="393"/>
      <c r="C27" s="393"/>
      <c r="D27" s="393"/>
      <c r="E27" s="393"/>
      <c r="F27" s="394"/>
      <c r="G27" s="394"/>
      <c r="H27" s="394"/>
      <c r="I27" s="394"/>
      <c r="J27" s="394"/>
      <c r="K27" s="394"/>
      <c r="L27" s="394"/>
      <c r="M27" s="394"/>
      <c r="N27" s="394"/>
      <c r="O27" s="394"/>
      <c r="P27" s="394"/>
      <c r="Q27" s="394"/>
      <c r="R27" s="394"/>
    </row>
  </sheetData>
  <sheetProtection formatCells="0" insertHyperlinks="0" autoFilter="0"/>
  <mergeCells count="47">
    <mergeCell ref="A25:E27"/>
    <mergeCell ref="F25:R25"/>
    <mergeCell ref="F26:R27"/>
    <mergeCell ref="A22:E24"/>
    <mergeCell ref="F22:F24"/>
    <mergeCell ref="G22:G24"/>
    <mergeCell ref="H22:H24"/>
    <mergeCell ref="I22:I24"/>
    <mergeCell ref="J22:N24"/>
    <mergeCell ref="M20:N20"/>
    <mergeCell ref="P20:R20"/>
    <mergeCell ref="O22:O24"/>
    <mergeCell ref="P22:P24"/>
    <mergeCell ref="Q22:Q24"/>
    <mergeCell ref="R22:R24"/>
    <mergeCell ref="A21:R21"/>
    <mergeCell ref="A20:E20"/>
    <mergeCell ref="G20:I20"/>
    <mergeCell ref="J20:L20"/>
    <mergeCell ref="P17:R18"/>
    <mergeCell ref="A19:E19"/>
    <mergeCell ref="G19:I19"/>
    <mergeCell ref="J19:L19"/>
    <mergeCell ref="M19:N19"/>
    <mergeCell ref="P19:R19"/>
    <mergeCell ref="A17:E18"/>
    <mergeCell ref="F17:F18"/>
    <mergeCell ref="G17:I18"/>
    <mergeCell ref="J17:L18"/>
    <mergeCell ref="M17:N18"/>
    <mergeCell ref="O17:O18"/>
    <mergeCell ref="A16:R16"/>
    <mergeCell ref="A1:R2"/>
    <mergeCell ref="T2:V2"/>
    <mergeCell ref="A3:E3"/>
    <mergeCell ref="M3:N3"/>
    <mergeCell ref="O3:R3"/>
    <mergeCell ref="S3:S5"/>
    <mergeCell ref="A4:E4"/>
    <mergeCell ref="M4:N4"/>
    <mergeCell ref="O4:R4"/>
    <mergeCell ref="A5:F5"/>
    <mergeCell ref="M5:N5"/>
    <mergeCell ref="O5:R5"/>
    <mergeCell ref="S6:V6"/>
    <mergeCell ref="B7:E7"/>
    <mergeCell ref="Q7:R7"/>
  </mergeCells>
  <phoneticPr fontId="11" type="noConversion"/>
  <printOptions horizontalCentered="1"/>
  <pageMargins left="0" right="0" top="0" bottom="0" header="0.29861111111111099" footer="0.29861111111111099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Cover</vt:lpstr>
      <vt:lpstr>A120-KYO-JC-KC2</vt:lpstr>
      <vt:lpstr>A30C-KYO-JC-KC2</vt:lpstr>
      <vt:lpstr>A70C-M21OS-RXCC-12B-PTC</vt:lpstr>
      <vt:lpstr>A60C-KYO-JC-KC2-TypeC</vt:lpstr>
      <vt:lpstr>'A60C-KYO-JC-KC2-TypeC'!Print_Area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Sangmin Kim</dc:creator>
  <cp:lastModifiedBy>SPS Sangmin김상민</cp:lastModifiedBy>
  <dcterms:created xsi:type="dcterms:W3CDTF">2019-01-16T04:56:00Z</dcterms:created>
  <dcterms:modified xsi:type="dcterms:W3CDTF">2026-05-15T04:53:21Z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D2A150A0EECA4A70A55CF85AFC05F273_13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